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chlapci" sheetId="1" r:id="rId1"/>
    <sheet name="dívky" sheetId="2" r:id="rId2"/>
    <sheet name="rekordy" sheetId="3" r:id="rId3"/>
    <sheet name="tým-údaje" sheetId="4" r:id="rId4"/>
    <sheet name="tým-docház" sheetId="5" r:id="rId5"/>
    <sheet name="1-záv-Praha" sheetId="6" r:id="rId6"/>
    <sheet name="2-záv-Brno" sheetId="7" r:id="rId7"/>
    <sheet name="3-záv-Aš" sheetId="8" r:id="rId8"/>
    <sheet name="tým-výsledky" sheetId="9" r:id="rId9"/>
  </sheets>
  <definedNames/>
  <calcPr fullCalcOnLoad="1"/>
</workbook>
</file>

<file path=xl/sharedStrings.xml><?xml version="1.0" encoding="utf-8"?>
<sst xmlns="http://schemas.openxmlformats.org/spreadsheetml/2006/main" count="235" uniqueCount="136">
  <si>
    <t>Bártlová Lucie</t>
  </si>
  <si>
    <t>Bugnovská Martina</t>
  </si>
  <si>
    <t>Čížková Pavla</t>
  </si>
  <si>
    <t>Drábová Petra</t>
  </si>
  <si>
    <t>Drdlová Kamila</t>
  </si>
  <si>
    <t>Eckertová Martina</t>
  </si>
  <si>
    <t>Fikarová Alena</t>
  </si>
  <si>
    <t>Fučíková Jana</t>
  </si>
  <si>
    <t>Halamová Lenka</t>
  </si>
  <si>
    <t>Hamerníková Lenka</t>
  </si>
  <si>
    <t>Hlavová Sylva</t>
  </si>
  <si>
    <t>Höferová Silvie</t>
  </si>
  <si>
    <t>Kaňkovská Lenka</t>
  </si>
  <si>
    <t>Kopáčová Lucie</t>
  </si>
  <si>
    <t>Krejčová Martina</t>
  </si>
  <si>
    <t>Maršíková Pavla</t>
  </si>
  <si>
    <t>Pavlíčková Petra</t>
  </si>
  <si>
    <t>Pejchalová Kamila</t>
  </si>
  <si>
    <t>Peroutka Martina</t>
  </si>
  <si>
    <t>Plandorová Alena</t>
  </si>
  <si>
    <t>Ptáčková Jana</t>
  </si>
  <si>
    <t>Sedláčková Lenka</t>
  </si>
  <si>
    <t>Streichsbierová Lenka</t>
  </si>
  <si>
    <t>Vaňková Sylva</t>
  </si>
  <si>
    <t>Benák Jan</t>
  </si>
  <si>
    <t>Drbal Daniel</t>
  </si>
  <si>
    <t>Eliáš Jan</t>
  </si>
  <si>
    <t>Falta Radek</t>
  </si>
  <si>
    <t>Haubert Jan</t>
  </si>
  <si>
    <t>Chlebníček Jiří</t>
  </si>
  <si>
    <t>Jaroš Milan</t>
  </si>
  <si>
    <t>Javůrek Pavel</t>
  </si>
  <si>
    <t>Jenča Petr</t>
  </si>
  <si>
    <t>Komůrka Lukáš</t>
  </si>
  <si>
    <t>Kristýnek Jan</t>
  </si>
  <si>
    <t>Lebruška Daniel</t>
  </si>
  <si>
    <t>Lupač Jan</t>
  </si>
  <si>
    <t>Novák Radek</t>
  </si>
  <si>
    <t>Pavlíček Jan</t>
  </si>
  <si>
    <t>Petříček Jiří</t>
  </si>
  <si>
    <t>Sibera Milan</t>
  </si>
  <si>
    <t>Siranka Pavel</t>
  </si>
  <si>
    <t>Svatoň Petr</t>
  </si>
  <si>
    <t>Štábl Lukáš</t>
  </si>
  <si>
    <t>Vondrák Jan</t>
  </si>
  <si>
    <t>Wieczorek Daniel</t>
  </si>
  <si>
    <t>Chlapci</t>
  </si>
  <si>
    <t>60 m</t>
  </si>
  <si>
    <t>šplh</t>
  </si>
  <si>
    <t>25 m plavání</t>
  </si>
  <si>
    <t>skok daleký</t>
  </si>
  <si>
    <t>Dívky</t>
  </si>
  <si>
    <t>Wieznerová Jana</t>
  </si>
  <si>
    <t>Rekordy</t>
  </si>
  <si>
    <t>pořadí</t>
  </si>
  <si>
    <t>Celkem</t>
  </si>
  <si>
    <t>nejlepší</t>
  </si>
  <si>
    <t>nejhorší</t>
  </si>
  <si>
    <t>3.11.1989</t>
  </si>
  <si>
    <t>211</t>
  </si>
  <si>
    <t>26. 1.1989</t>
  </si>
  <si>
    <t>111</t>
  </si>
  <si>
    <t>10. 2.1989</t>
  </si>
  <si>
    <t>11. 7.1989</t>
  </si>
  <si>
    <t>Velký Beranov, Henčov 8</t>
  </si>
  <si>
    <t>1. 5.1990</t>
  </si>
  <si>
    <t>7. 7.1989</t>
  </si>
  <si>
    <t>3. 8.1990</t>
  </si>
  <si>
    <t>14. 8.1990</t>
  </si>
  <si>
    <t>29.11.1989</t>
  </si>
  <si>
    <t>20.11.1989</t>
  </si>
  <si>
    <t>30.10.1989</t>
  </si>
  <si>
    <t>8. 6.1990</t>
  </si>
  <si>
    <t>8.12.1989</t>
  </si>
  <si>
    <t>20. 6.1990</t>
  </si>
  <si>
    <t>13. 3.1989</t>
  </si>
  <si>
    <t>8. 9.1989</t>
  </si>
  <si>
    <t>Stonařov, Cerekvička 7</t>
  </si>
  <si>
    <t>27. 1.1990</t>
  </si>
  <si>
    <t>1. 1.1990</t>
  </si>
  <si>
    <t>16.10.1989</t>
  </si>
  <si>
    <t>16. 1.1990</t>
  </si>
  <si>
    <t>17. 1.1990</t>
  </si>
  <si>
    <t>207</t>
  </si>
  <si>
    <t>6. 5.1989</t>
  </si>
  <si>
    <t>Jihlava 2, Hubenov 15</t>
  </si>
  <si>
    <t>4. 8.1990</t>
  </si>
  <si>
    <t>Jihlava, Jarní  8</t>
  </si>
  <si>
    <t>Jihlava, Husova 3</t>
  </si>
  <si>
    <t>Jihlava, S.K.Neumanna 1</t>
  </si>
  <si>
    <t>Jihlava, Telečská 35</t>
  </si>
  <si>
    <t>Jihlava, Seifertova 12</t>
  </si>
  <si>
    <t>Jihlava, U Koželuhů 47</t>
  </si>
  <si>
    <t>Jihlava, Náhorní 6</t>
  </si>
  <si>
    <t>Jihlava, Telečská 21</t>
  </si>
  <si>
    <t>Jihlava, Vrchlického 9</t>
  </si>
  <si>
    <t>Jihlava, Na Kopci 15</t>
  </si>
  <si>
    <t>Jihlava, Za Prachárnou 37</t>
  </si>
  <si>
    <t>Jihlava, Komenského 17</t>
  </si>
  <si>
    <t>Jihlava, Telečská 49</t>
  </si>
  <si>
    <t>Jihlava, Brtnická 28</t>
  </si>
  <si>
    <t>Jihlava, Za Prachárnou 29</t>
  </si>
  <si>
    <t>Jihlava, Malý Beranov 7</t>
  </si>
  <si>
    <t>Jihlava, Hálkova 40</t>
  </si>
  <si>
    <t>Jihlava, Lípová 29</t>
  </si>
  <si>
    <t>Jihlava, Jarní 3</t>
  </si>
  <si>
    <t>Jihlava, Jarní 6</t>
  </si>
  <si>
    <t>Jihlava, Polní 6b</t>
  </si>
  <si>
    <t>Jan Novák</t>
  </si>
  <si>
    <t>Karel Houžvička</t>
  </si>
  <si>
    <t>Lada Novotná</t>
  </si>
  <si>
    <t>Aleš Vaněk</t>
  </si>
  <si>
    <t>Leona Čiháková</t>
  </si>
  <si>
    <t>Matěj Stránský</t>
  </si>
  <si>
    <t>Arnošt Lysý</t>
  </si>
  <si>
    <t>Veronika Málková</t>
  </si>
  <si>
    <t>Ivo Daněk</t>
  </si>
  <si>
    <t>Leoš Drábek</t>
  </si>
  <si>
    <t>Jana Vondrová</t>
  </si>
  <si>
    <t>777740699 ,567573710</t>
  </si>
  <si>
    <t>602/796344</t>
  </si>
  <si>
    <t>567158757, 604769457</t>
  </si>
  <si>
    <t>bydliste</t>
  </si>
  <si>
    <t>datum_nar</t>
  </si>
  <si>
    <t>telefon</t>
  </si>
  <si>
    <t>kod_zp</t>
  </si>
  <si>
    <t>Sportovní mužstvo - údaje</t>
  </si>
  <si>
    <t>1. závod Praha</t>
  </si>
  <si>
    <t>Docházka</t>
  </si>
  <si>
    <t>Bodování:</t>
  </si>
  <si>
    <t>výkony</t>
  </si>
  <si>
    <t>body</t>
  </si>
  <si>
    <t>CELKEM</t>
  </si>
  <si>
    <t>2. závod Brno</t>
  </si>
  <si>
    <t>3. závod Aš</t>
  </si>
  <si>
    <t>rekordy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</si>
</sst>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.??"/>
    <numFmt numFmtId="165" formatCode="###.?"/>
    <numFmt numFmtId="166" formatCode="#&quot; body/m&quot;"/>
    <numFmt numFmtId="167" formatCode="#&quot; bodů/m&quot;"/>
    <numFmt numFmtId="168" formatCode="#&quot; /čas&quot;"/>
  </numFmts>
  <fonts count="21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8"/>
      <color indexed="23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23"/>
      <name val="Arial"/>
      <family val="0"/>
    </font>
    <font>
      <i/>
      <sz val="9"/>
      <color indexed="23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12"/>
      <name val="Arial"/>
      <family val="0"/>
    </font>
    <font>
      <sz val="8"/>
      <color indexed="52"/>
      <name val="Arial"/>
      <family val="0"/>
    </font>
    <font>
      <sz val="8"/>
      <color indexed="17"/>
      <name val="Arial"/>
      <family val="0"/>
    </font>
    <font>
      <sz val="9"/>
      <color indexed="12"/>
      <name val="Arial"/>
      <family val="0"/>
    </font>
    <font>
      <sz val="9"/>
      <color indexed="52"/>
      <name val="Arial"/>
      <family val="0"/>
    </font>
    <font>
      <sz val="9"/>
      <color indexed="17"/>
      <name val="Arial"/>
      <family val="0"/>
    </font>
    <font>
      <sz val="9"/>
      <color indexed="14"/>
      <name val="Arial"/>
      <family val="0"/>
    </font>
    <font>
      <sz val="8"/>
      <color indexed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Alignment="1">
      <alignment horizontal="left"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168" fontId="16" fillId="0" borderId="6" xfId="0" applyNumberFormat="1" applyFont="1" applyBorder="1" applyAlignment="1">
      <alignment horizontal="center"/>
    </xf>
    <xf numFmtId="168" fontId="17" fillId="0" borderId="7" xfId="0" applyNumberFormat="1" applyFont="1" applyBorder="1" applyAlignment="1">
      <alignment horizontal="center"/>
    </xf>
    <xf numFmtId="168" fontId="18" fillId="0" borderId="7" xfId="0" applyNumberFormat="1" applyFont="1" applyBorder="1" applyAlignment="1">
      <alignment horizontal="center"/>
    </xf>
    <xf numFmtId="167" fontId="19" fillId="0" borderId="8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F25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19.140625" style="0" customWidth="1"/>
    <col min="5" max="5" width="10.28125" style="0" customWidth="1"/>
  </cols>
  <sheetData>
    <row r="2" ht="15.75">
      <c r="B2" s="10" t="s">
        <v>46</v>
      </c>
    </row>
    <row r="3" spans="3:6" ht="12.75">
      <c r="C3" s="4" t="s">
        <v>47</v>
      </c>
      <c r="D3" s="4" t="s">
        <v>48</v>
      </c>
      <c r="E3" s="4" t="s">
        <v>49</v>
      </c>
      <c r="F3" s="4" t="s">
        <v>50</v>
      </c>
    </row>
    <row r="4" spans="2:6" ht="12.75">
      <c r="B4" t="s">
        <v>24</v>
      </c>
      <c r="C4" s="2">
        <v>11.72</v>
      </c>
      <c r="D4" s="3">
        <v>14.1</v>
      </c>
      <c r="E4" s="3">
        <v>26.3</v>
      </c>
      <c r="F4" s="3">
        <v>2.8</v>
      </c>
    </row>
    <row r="5" spans="2:6" ht="12.75">
      <c r="B5" t="s">
        <v>25</v>
      </c>
      <c r="C5" s="2">
        <v>8.42</v>
      </c>
      <c r="D5" s="3">
        <v>12.5</v>
      </c>
      <c r="E5" s="3">
        <v>24.1</v>
      </c>
      <c r="F5" s="3">
        <v>3.9</v>
      </c>
    </row>
    <row r="6" spans="2:6" ht="12.75">
      <c r="B6" t="s">
        <v>26</v>
      </c>
      <c r="C6" s="2">
        <v>11.19</v>
      </c>
      <c r="D6" s="3">
        <v>7.7</v>
      </c>
      <c r="E6" s="3">
        <v>24.5</v>
      </c>
      <c r="F6" s="3">
        <v>3.2</v>
      </c>
    </row>
    <row r="7" spans="2:6" ht="12.75">
      <c r="B7" t="s">
        <v>27</v>
      </c>
      <c r="C7" s="2">
        <v>8.73</v>
      </c>
      <c r="D7" s="3">
        <v>12.9</v>
      </c>
      <c r="E7" s="3">
        <v>29.1</v>
      </c>
      <c r="F7" s="3">
        <v>3.6</v>
      </c>
    </row>
    <row r="8" spans="2:6" ht="12.75">
      <c r="B8" t="s">
        <v>28</v>
      </c>
      <c r="C8" s="2">
        <v>11.27</v>
      </c>
      <c r="D8" s="3">
        <v>9.8</v>
      </c>
      <c r="E8" s="3">
        <v>33.4</v>
      </c>
      <c r="F8" s="3">
        <v>3.2</v>
      </c>
    </row>
    <row r="9" spans="2:6" ht="12.75">
      <c r="B9" t="s">
        <v>29</v>
      </c>
      <c r="C9" s="2">
        <v>8.67</v>
      </c>
      <c r="D9" s="3">
        <v>10.2</v>
      </c>
      <c r="E9" s="3">
        <v>25</v>
      </c>
      <c r="F9" s="3">
        <v>3</v>
      </c>
    </row>
    <row r="10" spans="2:6" ht="12.75">
      <c r="B10" t="s">
        <v>30</v>
      </c>
      <c r="C10" s="2">
        <v>8.24</v>
      </c>
      <c r="D10" s="3">
        <v>14.3</v>
      </c>
      <c r="E10" s="3">
        <v>38.4</v>
      </c>
      <c r="F10" s="3">
        <v>3.9</v>
      </c>
    </row>
    <row r="11" spans="2:6" ht="12.75">
      <c r="B11" t="s">
        <v>31</v>
      </c>
      <c r="C11" s="2">
        <v>8.45</v>
      </c>
      <c r="D11" s="3">
        <v>11.4</v>
      </c>
      <c r="E11" s="3">
        <v>26.3</v>
      </c>
      <c r="F11" s="3">
        <v>3.8</v>
      </c>
    </row>
    <row r="12" spans="2:6" ht="12.75">
      <c r="B12" t="s">
        <v>32</v>
      </c>
      <c r="C12" s="2">
        <v>9.8</v>
      </c>
      <c r="D12" s="3">
        <v>14</v>
      </c>
      <c r="E12" s="3">
        <v>28.2</v>
      </c>
      <c r="F12" s="3">
        <v>3.9</v>
      </c>
    </row>
    <row r="13" spans="2:6" ht="12.75">
      <c r="B13" t="s">
        <v>33</v>
      </c>
      <c r="C13" s="2">
        <v>7.16</v>
      </c>
      <c r="D13" s="3">
        <v>5.9</v>
      </c>
      <c r="E13" s="3">
        <v>25.8</v>
      </c>
      <c r="F13" s="3">
        <v>3.6</v>
      </c>
    </row>
    <row r="14" spans="2:6" ht="12.75">
      <c r="B14" t="s">
        <v>34</v>
      </c>
      <c r="C14" s="2">
        <v>7.42</v>
      </c>
      <c r="D14" s="3">
        <v>5.8</v>
      </c>
      <c r="E14" s="3">
        <v>30.7</v>
      </c>
      <c r="F14" s="3">
        <v>3.4</v>
      </c>
    </row>
    <row r="15" spans="2:6" ht="12.75">
      <c r="B15" t="s">
        <v>35</v>
      </c>
      <c r="C15" s="2">
        <v>11.57</v>
      </c>
      <c r="D15" s="3">
        <v>10.6</v>
      </c>
      <c r="E15" s="3">
        <v>30.1</v>
      </c>
      <c r="F15" s="3">
        <v>3.9</v>
      </c>
    </row>
    <row r="16" spans="2:6" ht="12.75">
      <c r="B16" t="s">
        <v>36</v>
      </c>
      <c r="C16" s="2">
        <v>9.9</v>
      </c>
      <c r="D16" s="3">
        <v>10.2</v>
      </c>
      <c r="E16" s="3">
        <v>34.2</v>
      </c>
      <c r="F16" s="3">
        <v>2.7</v>
      </c>
    </row>
    <row r="17" spans="2:6" ht="12.75">
      <c r="B17" t="s">
        <v>37</v>
      </c>
      <c r="C17" s="2">
        <v>8.62</v>
      </c>
      <c r="D17" s="3">
        <v>11.9</v>
      </c>
      <c r="E17" s="3">
        <v>34.1</v>
      </c>
      <c r="F17" s="3">
        <v>3.4</v>
      </c>
    </row>
    <row r="18" spans="2:6" ht="12.75">
      <c r="B18" t="s">
        <v>38</v>
      </c>
      <c r="C18" s="2">
        <v>10.71</v>
      </c>
      <c r="D18" s="3">
        <v>13.1</v>
      </c>
      <c r="E18" s="3">
        <v>30.2</v>
      </c>
      <c r="F18" s="3">
        <v>3.6</v>
      </c>
    </row>
    <row r="19" spans="2:6" ht="12.75">
      <c r="B19" t="s">
        <v>39</v>
      </c>
      <c r="C19" s="2">
        <v>8</v>
      </c>
      <c r="D19" s="3">
        <v>10.5</v>
      </c>
      <c r="E19" s="3">
        <v>30.6</v>
      </c>
      <c r="F19" s="3">
        <v>2.7</v>
      </c>
    </row>
    <row r="20" spans="2:6" ht="12.75">
      <c r="B20" t="s">
        <v>40</v>
      </c>
      <c r="C20" s="2">
        <v>11.99</v>
      </c>
      <c r="D20" s="3">
        <v>12.8</v>
      </c>
      <c r="E20" s="3">
        <v>24.6</v>
      </c>
      <c r="F20" s="3">
        <v>3.9</v>
      </c>
    </row>
    <row r="21" spans="2:6" ht="12.75">
      <c r="B21" t="s">
        <v>41</v>
      </c>
      <c r="C21" s="2">
        <v>9.79</v>
      </c>
      <c r="D21" s="3">
        <v>6.1</v>
      </c>
      <c r="E21" s="3">
        <v>36.3</v>
      </c>
      <c r="F21" s="3">
        <v>2.9</v>
      </c>
    </row>
    <row r="22" spans="2:6" ht="12.75">
      <c r="B22" t="s">
        <v>42</v>
      </c>
      <c r="C22" s="2">
        <v>7.76</v>
      </c>
      <c r="D22" s="3">
        <v>9.5</v>
      </c>
      <c r="E22" s="3">
        <v>30.8</v>
      </c>
      <c r="F22" s="3">
        <v>2.6</v>
      </c>
    </row>
    <row r="23" spans="2:6" ht="12.75">
      <c r="B23" t="s">
        <v>43</v>
      </c>
      <c r="C23" s="2">
        <v>11.77</v>
      </c>
      <c r="D23" s="3">
        <v>13.7</v>
      </c>
      <c r="E23" s="3">
        <v>34</v>
      </c>
      <c r="F23" s="3">
        <v>3.2</v>
      </c>
    </row>
    <row r="24" spans="2:6" ht="12.75">
      <c r="B24" t="s">
        <v>44</v>
      </c>
      <c r="C24" s="2">
        <v>8.09</v>
      </c>
      <c r="D24" s="3">
        <v>14.2</v>
      </c>
      <c r="E24" s="3">
        <v>28</v>
      </c>
      <c r="F24" s="3">
        <v>3.9</v>
      </c>
    </row>
    <row r="25" spans="2:6" ht="12.75">
      <c r="B25" t="s">
        <v>45</v>
      </c>
      <c r="C25" s="2">
        <v>10.58</v>
      </c>
      <c r="D25" s="3">
        <v>13.6</v>
      </c>
      <c r="E25" s="3">
        <v>30.4</v>
      </c>
      <c r="F25" s="3">
        <v>3.9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F2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9.7109375" style="0" customWidth="1"/>
    <col min="5" max="5" width="10.28125" style="0" customWidth="1"/>
  </cols>
  <sheetData>
    <row r="2" ht="15.75">
      <c r="B2" s="11" t="s">
        <v>51</v>
      </c>
    </row>
    <row r="3" spans="3:6" ht="12.75">
      <c r="C3" s="4" t="s">
        <v>47</v>
      </c>
      <c r="D3" s="4" t="s">
        <v>48</v>
      </c>
      <c r="E3" s="4" t="s">
        <v>49</v>
      </c>
      <c r="F3" s="4" t="s">
        <v>50</v>
      </c>
    </row>
    <row r="4" spans="2:6" ht="12.75">
      <c r="B4" t="s">
        <v>0</v>
      </c>
      <c r="C4" s="2">
        <v>11.5</v>
      </c>
      <c r="D4" s="3">
        <v>6.3</v>
      </c>
      <c r="E4" s="3">
        <v>30.4</v>
      </c>
      <c r="F4" s="3">
        <v>3.7</v>
      </c>
    </row>
    <row r="5" spans="2:6" ht="12.75">
      <c r="B5" t="s">
        <v>1</v>
      </c>
      <c r="C5" s="2">
        <v>12</v>
      </c>
      <c r="D5" s="3">
        <v>12.3</v>
      </c>
      <c r="E5" s="3">
        <v>36.1</v>
      </c>
      <c r="F5" s="3">
        <v>3.5</v>
      </c>
    </row>
    <row r="6" spans="2:6" ht="12.75">
      <c r="B6" t="s">
        <v>2</v>
      </c>
      <c r="C6" s="2">
        <v>10.54</v>
      </c>
      <c r="D6" s="3">
        <v>9.1</v>
      </c>
      <c r="E6" s="3">
        <v>32</v>
      </c>
      <c r="F6" s="3">
        <v>3.4</v>
      </c>
    </row>
    <row r="7" spans="2:6" ht="12.75">
      <c r="B7" t="s">
        <v>3</v>
      </c>
      <c r="C7" s="2">
        <v>9.04</v>
      </c>
      <c r="D7" s="3">
        <v>6.3</v>
      </c>
      <c r="E7" s="3">
        <v>26.5</v>
      </c>
      <c r="F7" s="3">
        <v>3.9</v>
      </c>
    </row>
    <row r="8" spans="2:6" ht="12.75">
      <c r="B8" t="s">
        <v>4</v>
      </c>
      <c r="C8" s="2">
        <v>7.5</v>
      </c>
      <c r="D8" s="3">
        <v>13.9</v>
      </c>
      <c r="E8" s="3">
        <v>24.3</v>
      </c>
      <c r="F8" s="3">
        <v>3.8</v>
      </c>
    </row>
    <row r="9" spans="2:6" ht="12.75">
      <c r="B9" t="s">
        <v>5</v>
      </c>
      <c r="C9" s="2">
        <v>10.12</v>
      </c>
      <c r="D9" s="3">
        <v>8.8</v>
      </c>
      <c r="E9" s="3">
        <v>29.5</v>
      </c>
      <c r="F9" s="3">
        <v>3.4</v>
      </c>
    </row>
    <row r="10" spans="2:6" ht="12.75">
      <c r="B10" t="s">
        <v>6</v>
      </c>
      <c r="C10" s="2">
        <v>10.7</v>
      </c>
      <c r="D10" s="3">
        <v>10.9</v>
      </c>
      <c r="E10" s="3">
        <v>32.6</v>
      </c>
      <c r="F10" s="3">
        <v>4</v>
      </c>
    </row>
    <row r="11" spans="2:6" ht="12.75">
      <c r="B11" t="s">
        <v>7</v>
      </c>
      <c r="C11" s="2">
        <v>8.8</v>
      </c>
      <c r="D11" s="3">
        <v>10.9</v>
      </c>
      <c r="E11" s="3">
        <v>26.7</v>
      </c>
      <c r="F11" s="3">
        <v>3.5</v>
      </c>
    </row>
    <row r="12" spans="2:6" ht="12.75">
      <c r="B12" t="s">
        <v>8</v>
      </c>
      <c r="C12" s="2">
        <v>11.13</v>
      </c>
      <c r="D12" s="3">
        <v>6.5</v>
      </c>
      <c r="E12" s="3">
        <v>27.3</v>
      </c>
      <c r="F12" s="3">
        <v>2.7</v>
      </c>
    </row>
    <row r="13" spans="2:6" ht="12.75">
      <c r="B13" t="s">
        <v>9</v>
      </c>
      <c r="C13" s="2">
        <v>10.57</v>
      </c>
      <c r="D13" s="3">
        <v>13</v>
      </c>
      <c r="E13" s="3">
        <v>27.4</v>
      </c>
      <c r="F13" s="3">
        <v>3.8</v>
      </c>
    </row>
    <row r="14" spans="2:6" ht="12.75">
      <c r="B14" t="s">
        <v>10</v>
      </c>
      <c r="C14" s="2">
        <v>11.33</v>
      </c>
      <c r="D14" s="3">
        <v>7.9</v>
      </c>
      <c r="E14" s="3">
        <v>33.2</v>
      </c>
      <c r="F14" s="3">
        <v>3.9</v>
      </c>
    </row>
    <row r="15" spans="2:6" ht="12.75">
      <c r="B15" t="s">
        <v>11</v>
      </c>
      <c r="C15" s="2">
        <v>10.12</v>
      </c>
      <c r="D15" s="3">
        <v>12.7</v>
      </c>
      <c r="E15" s="3">
        <v>36.3</v>
      </c>
      <c r="F15" s="3">
        <v>3.4</v>
      </c>
    </row>
    <row r="16" spans="2:6" ht="12.75">
      <c r="B16" t="s">
        <v>12</v>
      </c>
      <c r="C16" s="2">
        <v>11.77</v>
      </c>
      <c r="D16" s="3">
        <v>10</v>
      </c>
      <c r="E16" s="3">
        <v>33.8</v>
      </c>
      <c r="F16" s="3">
        <v>3.4</v>
      </c>
    </row>
    <row r="17" spans="2:6" ht="12.75">
      <c r="B17" t="s">
        <v>13</v>
      </c>
      <c r="C17" s="2">
        <v>8.36</v>
      </c>
      <c r="D17" s="3">
        <v>13.7</v>
      </c>
      <c r="E17" s="3">
        <v>36.3</v>
      </c>
      <c r="F17" s="3">
        <v>2.9</v>
      </c>
    </row>
    <row r="18" spans="2:6" ht="12.75">
      <c r="B18" t="s">
        <v>14</v>
      </c>
      <c r="C18" s="2">
        <v>11.57</v>
      </c>
      <c r="D18" s="3">
        <v>9</v>
      </c>
      <c r="E18" s="3">
        <v>37.7</v>
      </c>
      <c r="F18" s="3">
        <v>2.5</v>
      </c>
    </row>
    <row r="19" spans="2:6" ht="12.75">
      <c r="B19" t="s">
        <v>15</v>
      </c>
      <c r="C19" s="2">
        <v>8.98</v>
      </c>
      <c r="D19" s="3">
        <v>12.3</v>
      </c>
      <c r="E19" s="3">
        <v>29</v>
      </c>
      <c r="F19" s="3">
        <v>3.9</v>
      </c>
    </row>
    <row r="20" spans="2:6" ht="12.75">
      <c r="B20" t="s">
        <v>16</v>
      </c>
      <c r="C20" s="2">
        <v>8.34</v>
      </c>
      <c r="D20" s="3">
        <v>5.1</v>
      </c>
      <c r="E20" s="3">
        <v>35.2</v>
      </c>
      <c r="F20" s="3">
        <v>3.1</v>
      </c>
    </row>
    <row r="21" spans="2:6" ht="12.75">
      <c r="B21" t="s">
        <v>17</v>
      </c>
      <c r="C21" s="2">
        <v>9.26</v>
      </c>
      <c r="D21" s="3">
        <v>14.2</v>
      </c>
      <c r="E21" s="3">
        <v>31</v>
      </c>
      <c r="F21" s="3">
        <v>3.7</v>
      </c>
    </row>
    <row r="22" spans="2:6" ht="12.75">
      <c r="B22" t="s">
        <v>18</v>
      </c>
      <c r="C22" s="2">
        <v>9.22</v>
      </c>
      <c r="D22" s="3">
        <v>9.5</v>
      </c>
      <c r="E22" s="3">
        <v>25.5</v>
      </c>
      <c r="F22" s="3">
        <v>3.7</v>
      </c>
    </row>
    <row r="23" spans="2:6" ht="12.75">
      <c r="B23" t="s">
        <v>19</v>
      </c>
      <c r="C23" s="2">
        <v>9.24</v>
      </c>
      <c r="D23" s="3">
        <v>10.9</v>
      </c>
      <c r="E23" s="3">
        <v>36.7</v>
      </c>
      <c r="F23" s="3">
        <v>3</v>
      </c>
    </row>
    <row r="24" spans="2:6" ht="12.75">
      <c r="B24" t="s">
        <v>20</v>
      </c>
      <c r="C24" s="2">
        <v>7.66</v>
      </c>
      <c r="D24" s="3">
        <v>13</v>
      </c>
      <c r="E24" s="3">
        <v>24.8</v>
      </c>
      <c r="F24" s="3">
        <v>3.2</v>
      </c>
    </row>
    <row r="25" spans="2:6" ht="12.75">
      <c r="B25" t="s">
        <v>21</v>
      </c>
      <c r="C25" s="2">
        <v>8.92</v>
      </c>
      <c r="D25" s="3">
        <v>7.2</v>
      </c>
      <c r="E25" s="3">
        <v>27.1</v>
      </c>
      <c r="F25" s="3">
        <v>3.3</v>
      </c>
    </row>
    <row r="26" spans="2:6" ht="12.75">
      <c r="B26" t="s">
        <v>22</v>
      </c>
      <c r="C26" s="2">
        <v>8.65</v>
      </c>
      <c r="D26" s="3">
        <v>8</v>
      </c>
      <c r="E26" s="3">
        <v>31.9</v>
      </c>
      <c r="F26" s="3">
        <v>3.4</v>
      </c>
    </row>
    <row r="27" spans="2:6" ht="12.75">
      <c r="B27" t="s">
        <v>23</v>
      </c>
      <c r="C27" s="2">
        <v>9</v>
      </c>
      <c r="D27" s="3">
        <v>11.3</v>
      </c>
      <c r="E27" s="3">
        <v>27.6</v>
      </c>
      <c r="F27" s="3">
        <v>2.7</v>
      </c>
    </row>
    <row r="28" spans="2:6" ht="12.75">
      <c r="B28" t="s">
        <v>52</v>
      </c>
      <c r="C28" s="2">
        <v>11.01</v>
      </c>
      <c r="D28" s="3">
        <v>12.6</v>
      </c>
      <c r="E28" s="3">
        <v>37.6</v>
      </c>
      <c r="F28" s="3">
        <v>3.4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2:G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3.421875" style="0" customWidth="1"/>
    <col min="3" max="3" width="6.57421875" style="0" customWidth="1"/>
    <col min="4" max="4" width="6.8515625" style="0" customWidth="1"/>
    <col min="5" max="5" width="7.00390625" style="0" customWidth="1"/>
    <col min="6" max="6" width="9.8515625" style="0" customWidth="1"/>
  </cols>
  <sheetData>
    <row r="2" spans="2:3" ht="15.75">
      <c r="B2" s="5" t="s">
        <v>53</v>
      </c>
      <c r="C2" s="5"/>
    </row>
    <row r="4" spans="2:7" ht="12.75">
      <c r="B4" s="9" t="s">
        <v>46</v>
      </c>
      <c r="C4" s="6" t="s">
        <v>54</v>
      </c>
      <c r="D4" s="4" t="s">
        <v>47</v>
      </c>
      <c r="E4" s="4" t="s">
        <v>48</v>
      </c>
      <c r="F4" s="4" t="s">
        <v>49</v>
      </c>
      <c r="G4" s="4" t="s">
        <v>50</v>
      </c>
    </row>
    <row r="5" spans="2:7" ht="12.75">
      <c r="B5" s="13">
        <f>COUNT(chlapci!C:C)</f>
        <v>22</v>
      </c>
      <c r="C5" s="14">
        <v>1</v>
      </c>
      <c r="D5" s="2">
        <f>SMALL(chlapci!C:C,$C5)</f>
        <v>7.16</v>
      </c>
      <c r="E5" s="3">
        <f>SMALL(chlapci!D:D,$C5)</f>
        <v>5.8</v>
      </c>
      <c r="F5" s="3">
        <f>SMALL(chlapci!E:E,$C5)</f>
        <v>24.1</v>
      </c>
      <c r="G5" s="3">
        <f>LARGE(chlapci!F:F,$C5)</f>
        <v>3.9</v>
      </c>
    </row>
    <row r="6" spans="2:7" ht="12.75">
      <c r="B6" s="1"/>
      <c r="C6" s="14">
        <v>2</v>
      </c>
      <c r="D6" s="2">
        <f>SMALL(chlapci!C:C,$C6)</f>
        <v>7.42</v>
      </c>
      <c r="E6" s="3">
        <f>SMALL(chlapci!D:D,$C6)</f>
        <v>5.9</v>
      </c>
      <c r="F6" s="3">
        <f>SMALL(chlapci!E:E,$C6)</f>
        <v>24.5</v>
      </c>
      <c r="G6" s="3">
        <f>LARGE(chlapci!F:F,$C6)</f>
        <v>3.9</v>
      </c>
    </row>
    <row r="7" spans="2:7" ht="12.75">
      <c r="B7" s="1"/>
      <c r="C7" s="14">
        <v>3</v>
      </c>
      <c r="D7" s="2">
        <f>SMALL(chlapci!C:C,$C7)</f>
        <v>7.76</v>
      </c>
      <c r="E7" s="3">
        <f>SMALL(chlapci!D:D,$C7)</f>
        <v>6.1</v>
      </c>
      <c r="F7" s="3">
        <f>SMALL(chlapci!E:E,$C7)</f>
        <v>24.6</v>
      </c>
      <c r="G7" s="3">
        <f>LARGE(chlapci!F:F,$C7)</f>
        <v>3.9</v>
      </c>
    </row>
    <row r="8" spans="2:7" ht="12.75">
      <c r="B8" s="1"/>
      <c r="C8" s="14">
        <v>4</v>
      </c>
      <c r="D8" s="2">
        <f>SMALL(chlapci!C:C,$C8)</f>
        <v>8</v>
      </c>
      <c r="E8" s="3">
        <f>SMALL(chlapci!D:D,$C8)</f>
        <v>7.7</v>
      </c>
      <c r="F8" s="3">
        <f>SMALL(chlapci!E:E,$C8)</f>
        <v>25</v>
      </c>
      <c r="G8" s="3">
        <f>LARGE(chlapci!F:F,$C8)</f>
        <v>3.9</v>
      </c>
    </row>
    <row r="9" spans="2:7" ht="12.75">
      <c r="B9" s="1"/>
      <c r="C9" s="14">
        <v>5</v>
      </c>
      <c r="D9" s="2">
        <f>SMALL(chlapci!C:C,$C9)</f>
        <v>8.09</v>
      </c>
      <c r="E9" s="3">
        <f>SMALL(chlapci!D:D,$C9)</f>
        <v>9.5</v>
      </c>
      <c r="F9" s="3">
        <f>SMALL(chlapci!E:E,$C9)</f>
        <v>25.8</v>
      </c>
      <c r="G9" s="3">
        <f>LARGE(chlapci!F:F,$C9)</f>
        <v>3.9</v>
      </c>
    </row>
    <row r="10" spans="2:7" ht="12.75">
      <c r="B10" s="1"/>
      <c r="C10" s="14">
        <v>6</v>
      </c>
      <c r="D10" s="2">
        <f>SMALL(chlapci!C:C,$C10)</f>
        <v>8.24</v>
      </c>
      <c r="E10" s="3">
        <f>SMALL(chlapci!D:D,$C10)</f>
        <v>9.8</v>
      </c>
      <c r="F10" s="3">
        <f>SMALL(chlapci!E:E,$C10)</f>
        <v>26.3</v>
      </c>
      <c r="G10" s="3">
        <f>LARGE(chlapci!F:F,$C10)</f>
        <v>3.9</v>
      </c>
    </row>
    <row r="11" spans="2:6" ht="12.75">
      <c r="B11" s="1"/>
      <c r="C11" s="1"/>
      <c r="D11" s="7"/>
      <c r="F11" s="7"/>
    </row>
    <row r="12" ht="12.75">
      <c r="B12" s="12"/>
    </row>
    <row r="14" spans="2:7" ht="12.75">
      <c r="B14" s="8" t="s">
        <v>51</v>
      </c>
      <c r="C14" s="6" t="s">
        <v>54</v>
      </c>
      <c r="D14" s="4" t="s">
        <v>47</v>
      </c>
      <c r="E14" s="4" t="s">
        <v>48</v>
      </c>
      <c r="F14" s="4" t="s">
        <v>49</v>
      </c>
      <c r="G14" s="4" t="s">
        <v>50</v>
      </c>
    </row>
    <row r="15" spans="2:7" ht="12.75">
      <c r="B15" s="13">
        <f>COUNT(dívky!C:C)</f>
        <v>25</v>
      </c>
      <c r="C15" s="14">
        <v>1</v>
      </c>
      <c r="D15" s="2">
        <f>SMALL(dívky!C:C,$C15)</f>
        <v>7.5</v>
      </c>
      <c r="E15" s="2">
        <f>SMALL(dívky!D:D,$C15)</f>
        <v>5.1</v>
      </c>
      <c r="F15" s="2">
        <f>SMALL(dívky!E:E,$C15)</f>
        <v>24.3</v>
      </c>
      <c r="G15" s="3">
        <f>LARGE(dívky!F:F,$C15)</f>
        <v>4</v>
      </c>
    </row>
    <row r="16" spans="2:7" ht="12.75">
      <c r="B16" s="1"/>
      <c r="C16" s="14">
        <v>2</v>
      </c>
      <c r="D16" s="2">
        <f>SMALL(dívky!C:C,$C16)</f>
        <v>7.66</v>
      </c>
      <c r="E16" s="2">
        <f>SMALL(dívky!D:D,$C16)</f>
        <v>6.3</v>
      </c>
      <c r="F16" s="2">
        <f>SMALL(dívky!E:E,$C16)</f>
        <v>24.8</v>
      </c>
      <c r="G16" s="3">
        <f>LARGE(dívky!F:F,$C16)</f>
        <v>3.9</v>
      </c>
    </row>
    <row r="17" spans="2:7" ht="12.75">
      <c r="B17" s="1"/>
      <c r="C17" s="14">
        <v>3</v>
      </c>
      <c r="D17" s="2">
        <f>SMALL(dívky!C:C,$C17)</f>
        <v>8.34</v>
      </c>
      <c r="E17" s="2">
        <f>SMALL(dívky!D:D,$C17)</f>
        <v>6.3</v>
      </c>
      <c r="F17" s="2">
        <f>SMALL(dívky!E:E,$C17)</f>
        <v>25.5</v>
      </c>
      <c r="G17" s="3">
        <f>LARGE(dívky!F:F,$C17)</f>
        <v>3.9</v>
      </c>
    </row>
    <row r="18" spans="2:7" ht="12.75">
      <c r="B18" s="1"/>
      <c r="C18" s="14">
        <v>4</v>
      </c>
      <c r="D18" s="2">
        <f>SMALL(dívky!C:C,$C18)</f>
        <v>8.36</v>
      </c>
      <c r="E18" s="2">
        <f>SMALL(dívky!D:D,$C18)</f>
        <v>6.5</v>
      </c>
      <c r="F18" s="2">
        <f>SMALL(dívky!E:E,$C18)</f>
        <v>26.5</v>
      </c>
      <c r="G18" s="3">
        <f>LARGE(dívky!F:F,$C18)</f>
        <v>3.9</v>
      </c>
    </row>
    <row r="19" spans="2:7" ht="12.75">
      <c r="B19" s="1"/>
      <c r="C19" s="14">
        <v>5</v>
      </c>
      <c r="D19" s="2">
        <f>SMALL(dívky!C:C,$C19)</f>
        <v>8.65</v>
      </c>
      <c r="E19" s="2">
        <f>SMALL(dívky!D:D,$C19)</f>
        <v>7.2</v>
      </c>
      <c r="F19" s="2">
        <f>SMALL(dívky!E:E,$C19)</f>
        <v>26.7</v>
      </c>
      <c r="G19" s="3">
        <f>LARGE(dívky!F:F,$C19)</f>
        <v>3.8</v>
      </c>
    </row>
    <row r="20" spans="2:7" ht="12.75">
      <c r="B20" s="1"/>
      <c r="C20" s="14">
        <v>6</v>
      </c>
      <c r="D20" s="2">
        <f>SMALL(dívky!C:C,$C20)</f>
        <v>8.8</v>
      </c>
      <c r="E20" s="2">
        <f>SMALL(dívky!D:D,$C20)</f>
        <v>7.9</v>
      </c>
      <c r="F20" s="2">
        <f>SMALL(dívky!E:E,$C20)</f>
        <v>27.1</v>
      </c>
      <c r="G20" s="3">
        <f>LARGE(dívky!F:F,$C20)</f>
        <v>3.8</v>
      </c>
    </row>
    <row r="23" spans="2:7" ht="12.75">
      <c r="B23" s="15" t="s">
        <v>55</v>
      </c>
      <c r="C23" s="6"/>
      <c r="D23" s="4" t="s">
        <v>47</v>
      </c>
      <c r="E23" s="4" t="s">
        <v>48</v>
      </c>
      <c r="F23" s="4" t="s">
        <v>49</v>
      </c>
      <c r="G23" s="4" t="s">
        <v>50</v>
      </c>
    </row>
    <row r="24" spans="3:7" ht="12.75">
      <c r="C24" s="14" t="s">
        <v>56</v>
      </c>
      <c r="D24" s="2">
        <f>MIN(chlapci!C:C,dívky!C:C)</f>
        <v>7.16</v>
      </c>
      <c r="E24" s="2">
        <f>MIN(chlapci!D:D,dívky!D:D)</f>
        <v>5.1</v>
      </c>
      <c r="F24" s="2">
        <f>MIN(chlapci!E:E,dívky!E:E)</f>
        <v>24.1</v>
      </c>
      <c r="G24" s="2">
        <f>MAX(chlapci!F:F,dívky!F:F)</f>
        <v>4</v>
      </c>
    </row>
    <row r="25" spans="3:7" ht="12.75">
      <c r="C25" s="14" t="s">
        <v>57</v>
      </c>
      <c r="D25" s="2">
        <f>MAX(chlapci!C:C,dívky!C:C)</f>
        <v>12</v>
      </c>
      <c r="E25" s="2">
        <f>MAX(chlapci!D:D,dívky!D:D)</f>
        <v>14.3</v>
      </c>
      <c r="F25" s="2">
        <f>MAX(chlapci!E:E,dívky!E:E)</f>
        <v>38.4</v>
      </c>
      <c r="G25" s="2">
        <f>MIN(chlapci!F:F,dívky!F:F)</f>
        <v>2.5</v>
      </c>
    </row>
    <row r="26" spans="3:7" ht="12.75">
      <c r="C26" s="14"/>
      <c r="D26" s="2"/>
      <c r="E26" s="2"/>
      <c r="F26" s="2"/>
      <c r="G26" s="3"/>
    </row>
    <row r="27" spans="3:7" ht="12.75">
      <c r="C27" s="14"/>
      <c r="D27" s="2"/>
      <c r="E27" s="2"/>
      <c r="F27" s="2"/>
      <c r="G27" s="3"/>
    </row>
    <row r="28" spans="3:7" ht="12.75">
      <c r="C28" s="14"/>
      <c r="D28" s="2"/>
      <c r="E28" s="2"/>
      <c r="F28" s="2"/>
      <c r="G28" s="3"/>
    </row>
    <row r="29" spans="3:7" ht="12.75">
      <c r="C29" s="14"/>
      <c r="D29" s="2"/>
      <c r="E29" s="2"/>
      <c r="F29" s="2"/>
      <c r="G29" s="3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B2:G33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0.421875" style="0" bestFit="1" customWidth="1"/>
    <col min="4" max="4" width="25.421875" style="0" customWidth="1"/>
    <col min="5" max="5" width="11.57421875" style="0" customWidth="1"/>
    <col min="6" max="6" width="27.7109375" style="0" customWidth="1"/>
    <col min="7" max="7" width="9.28125" style="0" customWidth="1"/>
  </cols>
  <sheetData>
    <row r="2" ht="12.75">
      <c r="B2" s="8" t="s">
        <v>126</v>
      </c>
    </row>
    <row r="3" spans="4:7" ht="12.75">
      <c r="D3" s="21" t="s">
        <v>122</v>
      </c>
      <c r="E3" s="21" t="s">
        <v>123</v>
      </c>
      <c r="F3" s="21" t="s">
        <v>124</v>
      </c>
      <c r="G3" s="21" t="s">
        <v>125</v>
      </c>
    </row>
    <row r="4" spans="2:7" ht="12.75">
      <c r="B4" s="19" t="s">
        <v>108</v>
      </c>
      <c r="D4" s="17" t="s">
        <v>88</v>
      </c>
      <c r="E4" s="18" t="s">
        <v>58</v>
      </c>
      <c r="F4" s="20">
        <v>567302023</v>
      </c>
      <c r="G4" s="22" t="s">
        <v>59</v>
      </c>
    </row>
    <row r="5" spans="2:7" ht="12.75">
      <c r="B5" s="19" t="s">
        <v>109</v>
      </c>
      <c r="D5" s="17" t="s">
        <v>102</v>
      </c>
      <c r="E5" s="18" t="s">
        <v>60</v>
      </c>
      <c r="F5" s="20" t="s">
        <v>119</v>
      </c>
      <c r="G5" s="22" t="s">
        <v>61</v>
      </c>
    </row>
    <row r="6" spans="2:7" ht="12.75">
      <c r="B6" s="19" t="s">
        <v>110</v>
      </c>
      <c r="D6" s="17" t="s">
        <v>89</v>
      </c>
      <c r="E6" s="18" t="s">
        <v>62</v>
      </c>
      <c r="F6" s="20">
        <v>567221320.777341</v>
      </c>
      <c r="G6" s="22" t="s">
        <v>61</v>
      </c>
    </row>
    <row r="7" spans="2:7" ht="12.75">
      <c r="B7" s="19" t="s">
        <v>111</v>
      </c>
      <c r="D7" s="17" t="s">
        <v>104</v>
      </c>
      <c r="E7" s="18" t="s">
        <v>63</v>
      </c>
      <c r="F7" s="20">
        <v>567143147</v>
      </c>
      <c r="G7" s="22" t="s">
        <v>61</v>
      </c>
    </row>
    <row r="8" spans="2:7" ht="12.75">
      <c r="B8" s="19" t="s">
        <v>112</v>
      </c>
      <c r="D8" s="17" t="s">
        <v>64</v>
      </c>
      <c r="E8" s="18" t="s">
        <v>65</v>
      </c>
      <c r="F8" s="20">
        <v>567310139</v>
      </c>
      <c r="G8" s="22" t="s">
        <v>61</v>
      </c>
    </row>
    <row r="9" spans="2:7" ht="12.75">
      <c r="B9" s="19" t="s">
        <v>113</v>
      </c>
      <c r="D9" s="17" t="s">
        <v>105</v>
      </c>
      <c r="E9" s="18" t="s">
        <v>66</v>
      </c>
      <c r="F9" s="20">
        <v>567160129</v>
      </c>
      <c r="G9" s="22" t="s">
        <v>61</v>
      </c>
    </row>
    <row r="10" spans="2:7" ht="12.75">
      <c r="B10" s="19" t="s">
        <v>114</v>
      </c>
      <c r="D10" s="17" t="s">
        <v>105</v>
      </c>
      <c r="E10" s="18">
        <v>32758</v>
      </c>
      <c r="F10" s="20">
        <v>567162129</v>
      </c>
      <c r="G10" s="22" t="s">
        <v>61</v>
      </c>
    </row>
    <row r="11" spans="2:7" ht="12.75">
      <c r="B11" s="19" t="s">
        <v>115</v>
      </c>
      <c r="D11" s="17" t="s">
        <v>103</v>
      </c>
      <c r="E11" s="18" t="s">
        <v>67</v>
      </c>
      <c r="F11" s="20" t="s">
        <v>120</v>
      </c>
      <c r="G11" s="22" t="s">
        <v>61</v>
      </c>
    </row>
    <row r="12" spans="2:7" ht="12.75">
      <c r="B12" s="19" t="s">
        <v>116</v>
      </c>
      <c r="D12" s="17" t="s">
        <v>107</v>
      </c>
      <c r="E12" s="18" t="s">
        <v>68</v>
      </c>
      <c r="F12" s="20">
        <v>567151256</v>
      </c>
      <c r="G12" s="22" t="s">
        <v>61</v>
      </c>
    </row>
    <row r="13" spans="2:7" ht="12.75">
      <c r="B13" s="19" t="s">
        <v>117</v>
      </c>
      <c r="D13" s="17" t="s">
        <v>106</v>
      </c>
      <c r="E13" s="18" t="s">
        <v>69</v>
      </c>
      <c r="F13" s="20">
        <v>567323442</v>
      </c>
      <c r="G13" s="22" t="s">
        <v>61</v>
      </c>
    </row>
    <row r="14" spans="2:7" ht="12.75">
      <c r="B14" s="19" t="s">
        <v>118</v>
      </c>
      <c r="D14" s="17" t="s">
        <v>87</v>
      </c>
      <c r="E14" s="18" t="s">
        <v>70</v>
      </c>
      <c r="F14" s="20">
        <v>567177817</v>
      </c>
      <c r="G14" s="22" t="s">
        <v>61</v>
      </c>
    </row>
    <row r="15" spans="2:7" ht="12.75">
      <c r="B15" t="s">
        <v>25</v>
      </c>
      <c r="D15" s="17" t="s">
        <v>90</v>
      </c>
      <c r="E15" s="18" t="s">
        <v>71</v>
      </c>
      <c r="F15" s="20">
        <v>567542150</v>
      </c>
      <c r="G15" s="22" t="s">
        <v>61</v>
      </c>
    </row>
    <row r="16" spans="2:7" ht="12.75">
      <c r="B16" t="s">
        <v>26</v>
      </c>
      <c r="D16" s="17" t="s">
        <v>91</v>
      </c>
      <c r="E16" s="18" t="s">
        <v>72</v>
      </c>
      <c r="F16" s="20">
        <v>732167567</v>
      </c>
      <c r="G16" s="22" t="s">
        <v>61</v>
      </c>
    </row>
    <row r="17" spans="2:7" ht="12.75">
      <c r="B17" t="s">
        <v>27</v>
      </c>
      <c r="D17" s="17" t="s">
        <v>92</v>
      </c>
      <c r="E17" s="18" t="s">
        <v>73</v>
      </c>
      <c r="F17" s="20">
        <v>567361797</v>
      </c>
      <c r="G17" s="22" t="s">
        <v>61</v>
      </c>
    </row>
    <row r="18" spans="2:7" ht="12.75">
      <c r="B18" t="s">
        <v>28</v>
      </c>
      <c r="D18" s="17" t="s">
        <v>93</v>
      </c>
      <c r="E18" s="18" t="s">
        <v>74</v>
      </c>
      <c r="F18" s="20">
        <v>567177638</v>
      </c>
      <c r="G18" s="22" t="s">
        <v>61</v>
      </c>
    </row>
    <row r="19" spans="2:7" ht="12.75">
      <c r="B19" t="s">
        <v>29</v>
      </c>
      <c r="D19" s="17" t="s">
        <v>94</v>
      </c>
      <c r="E19" s="18" t="s">
        <v>75</v>
      </c>
      <c r="F19" s="20">
        <v>567303428</v>
      </c>
      <c r="G19" s="22" t="s">
        <v>61</v>
      </c>
    </row>
    <row r="20" spans="2:7" ht="12.75">
      <c r="B20" t="s">
        <v>30</v>
      </c>
      <c r="D20" s="17" t="s">
        <v>95</v>
      </c>
      <c r="E20" s="18" t="s">
        <v>76</v>
      </c>
      <c r="F20" s="20">
        <v>567301281</v>
      </c>
      <c r="G20" s="22" t="s">
        <v>61</v>
      </c>
    </row>
    <row r="21" spans="2:7" ht="12.75">
      <c r="B21" t="s">
        <v>31</v>
      </c>
      <c r="D21" s="17" t="s">
        <v>77</v>
      </c>
      <c r="E21" s="18" t="s">
        <v>78</v>
      </c>
      <c r="F21" s="20">
        <v>567563701</v>
      </c>
      <c r="G21" s="22" t="s">
        <v>61</v>
      </c>
    </row>
    <row r="22" spans="2:7" ht="12.75">
      <c r="B22" t="s">
        <v>32</v>
      </c>
      <c r="D22" s="17" t="s">
        <v>96</v>
      </c>
      <c r="E22" s="18" t="s">
        <v>74</v>
      </c>
      <c r="F22" s="20">
        <v>605268261.605273</v>
      </c>
      <c r="G22" s="22" t="s">
        <v>61</v>
      </c>
    </row>
    <row r="23" spans="2:7" ht="12.75">
      <c r="B23" t="s">
        <v>33</v>
      </c>
      <c r="D23" s="17" t="s">
        <v>97</v>
      </c>
      <c r="E23" s="18" t="s">
        <v>79</v>
      </c>
      <c r="F23" s="20">
        <v>603262286</v>
      </c>
      <c r="G23" s="22" t="s">
        <v>61</v>
      </c>
    </row>
    <row r="24" spans="2:7" ht="12.75">
      <c r="B24" t="s">
        <v>34</v>
      </c>
      <c r="D24" s="17" t="s">
        <v>98</v>
      </c>
      <c r="E24" s="18" t="s">
        <v>80</v>
      </c>
      <c r="F24" s="20"/>
      <c r="G24" s="22" t="s">
        <v>61</v>
      </c>
    </row>
    <row r="25" spans="2:7" ht="12.75">
      <c r="B25" t="s">
        <v>35</v>
      </c>
      <c r="D25" s="17" t="s">
        <v>99</v>
      </c>
      <c r="E25" s="18" t="s">
        <v>81</v>
      </c>
      <c r="F25" s="20">
        <v>736529055</v>
      </c>
      <c r="G25" s="22" t="s">
        <v>61</v>
      </c>
    </row>
    <row r="26" spans="2:7" ht="12.75">
      <c r="B26" t="s">
        <v>36</v>
      </c>
      <c r="D26" s="17" t="s">
        <v>100</v>
      </c>
      <c r="E26" s="18" t="s">
        <v>82</v>
      </c>
      <c r="F26" s="20">
        <v>567159823</v>
      </c>
      <c r="G26" s="22" t="s">
        <v>83</v>
      </c>
    </row>
    <row r="27" spans="2:7" ht="12.75">
      <c r="B27" t="s">
        <v>37</v>
      </c>
      <c r="D27" s="17" t="s">
        <v>101</v>
      </c>
      <c r="E27" s="18" t="s">
        <v>84</v>
      </c>
      <c r="F27" s="20">
        <v>606432101.567204</v>
      </c>
      <c r="G27" s="22" t="s">
        <v>61</v>
      </c>
    </row>
    <row r="28" spans="2:7" ht="12.75">
      <c r="B28" t="s">
        <v>38</v>
      </c>
      <c r="D28" s="17" t="s">
        <v>85</v>
      </c>
      <c r="E28" s="18" t="s">
        <v>86</v>
      </c>
      <c r="F28" s="20" t="s">
        <v>121</v>
      </c>
      <c r="G28" s="22" t="s">
        <v>61</v>
      </c>
    </row>
    <row r="30" ht="12.75">
      <c r="B30" s="27" t="s">
        <v>129</v>
      </c>
    </row>
    <row r="31" spans="2:5" ht="12.75">
      <c r="B31" s="29" t="s">
        <v>47</v>
      </c>
      <c r="C31" s="30" t="s">
        <v>48</v>
      </c>
      <c r="D31" s="31" t="s">
        <v>49</v>
      </c>
      <c r="E31" s="32" t="s">
        <v>50</v>
      </c>
    </row>
    <row r="32" spans="2:5" ht="12.75">
      <c r="B32" s="33">
        <v>500</v>
      </c>
      <c r="C32" s="34">
        <v>250</v>
      </c>
      <c r="D32" s="35">
        <v>1500</v>
      </c>
      <c r="E32" s="36">
        <v>12</v>
      </c>
    </row>
    <row r="33" spans="2:5" ht="12.75">
      <c r="B33" s="28"/>
      <c r="C33" s="28"/>
      <c r="D33" s="28"/>
      <c r="E33" s="2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B2:J2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5.57421875" style="0" customWidth="1"/>
    <col min="3" max="10" width="4.7109375" style="0" customWidth="1"/>
  </cols>
  <sheetData>
    <row r="2" ht="12.75">
      <c r="B2" s="16" t="s">
        <v>128</v>
      </c>
    </row>
    <row r="3" spans="3:10" ht="12.75">
      <c r="C3" s="26">
        <v>1</v>
      </c>
      <c r="D3" s="26">
        <v>2</v>
      </c>
      <c r="E3" s="26">
        <v>3</v>
      </c>
      <c r="F3" s="26">
        <v>4</v>
      </c>
      <c r="G3" s="26">
        <v>5</v>
      </c>
      <c r="H3" s="26">
        <v>6</v>
      </c>
      <c r="I3" s="26">
        <v>7</v>
      </c>
      <c r="J3" s="26">
        <v>8</v>
      </c>
    </row>
    <row r="4" spans="2:10" ht="12.75">
      <c r="B4" t="str">
        <f>'tým-údaje'!B4</f>
        <v>Jan Novák</v>
      </c>
      <c r="C4" s="23"/>
      <c r="D4" s="24"/>
      <c r="E4" s="24"/>
      <c r="F4" s="24"/>
      <c r="G4" s="25"/>
      <c r="H4" s="25"/>
      <c r="I4" s="25"/>
      <c r="J4" s="25"/>
    </row>
    <row r="5" spans="2:10" ht="12.75">
      <c r="B5" t="str">
        <f>'tým-údaje'!B5</f>
        <v>Karel Houžvička</v>
      </c>
      <c r="C5" s="23"/>
      <c r="D5" s="24"/>
      <c r="E5" s="24"/>
      <c r="F5" s="24"/>
      <c r="G5" s="25"/>
      <c r="H5" s="25"/>
      <c r="I5" s="25"/>
      <c r="J5" s="25"/>
    </row>
    <row r="6" spans="2:10" ht="12.75">
      <c r="B6" t="str">
        <f>'tým-údaje'!B6</f>
        <v>Lada Novotná</v>
      </c>
      <c r="C6" s="23"/>
      <c r="D6" s="24"/>
      <c r="E6" s="24"/>
      <c r="F6" s="24"/>
      <c r="G6" s="25"/>
      <c r="H6" s="25"/>
      <c r="I6" s="25"/>
      <c r="J6" s="25"/>
    </row>
    <row r="7" spans="2:10" ht="12.75">
      <c r="B7" t="str">
        <f>'tým-údaje'!B7</f>
        <v>Aleš Vaněk</v>
      </c>
      <c r="C7" s="23"/>
      <c r="D7" s="24"/>
      <c r="E7" s="24"/>
      <c r="F7" s="24"/>
      <c r="G7" s="25"/>
      <c r="H7" s="25"/>
      <c r="I7" s="25"/>
      <c r="J7" s="25"/>
    </row>
    <row r="8" spans="2:10" ht="12.75">
      <c r="B8" t="str">
        <f>'tým-údaje'!B8</f>
        <v>Leona Čiháková</v>
      </c>
      <c r="C8" s="23"/>
      <c r="D8" s="24"/>
      <c r="E8" s="24"/>
      <c r="F8" s="24"/>
      <c r="G8" s="25"/>
      <c r="H8" s="25"/>
      <c r="I8" s="25"/>
      <c r="J8" s="25"/>
    </row>
    <row r="9" spans="2:10" ht="12.75">
      <c r="B9" t="str">
        <f>'tým-údaje'!B9</f>
        <v>Matěj Stránský</v>
      </c>
      <c r="C9" s="23"/>
      <c r="D9" s="24"/>
      <c r="E9" s="24"/>
      <c r="F9" s="24"/>
      <c r="G9" s="25"/>
      <c r="H9" s="25"/>
      <c r="I9" s="25"/>
      <c r="J9" s="25"/>
    </row>
    <row r="10" spans="2:10" ht="12.75">
      <c r="B10" t="str">
        <f>'tým-údaje'!B10</f>
        <v>Arnošt Lysý</v>
      </c>
      <c r="C10" s="23"/>
      <c r="D10" s="24"/>
      <c r="E10" s="24"/>
      <c r="F10" s="24"/>
      <c r="G10" s="25"/>
      <c r="H10" s="25"/>
      <c r="I10" s="25"/>
      <c r="J10" s="25"/>
    </row>
    <row r="11" spans="2:10" ht="12.75">
      <c r="B11" t="str">
        <f>'tým-údaje'!B11</f>
        <v>Veronika Málková</v>
      </c>
      <c r="C11" s="23"/>
      <c r="D11" s="24"/>
      <c r="E11" s="24"/>
      <c r="F11" s="24"/>
      <c r="G11" s="25"/>
      <c r="H11" s="25"/>
      <c r="I11" s="25"/>
      <c r="J11" s="25"/>
    </row>
    <row r="12" spans="2:10" ht="12.75">
      <c r="B12" t="str">
        <f>'tým-údaje'!B12</f>
        <v>Ivo Daněk</v>
      </c>
      <c r="C12" s="23"/>
      <c r="D12" s="24"/>
      <c r="E12" s="24"/>
      <c r="F12" s="24"/>
      <c r="G12" s="25"/>
      <c r="H12" s="25"/>
      <c r="I12" s="25"/>
      <c r="J12" s="25"/>
    </row>
    <row r="13" spans="2:10" ht="12.75">
      <c r="B13" t="str">
        <f>'tým-údaje'!B13</f>
        <v>Leoš Drábek</v>
      </c>
      <c r="C13" s="23"/>
      <c r="D13" s="24"/>
      <c r="E13" s="24"/>
      <c r="F13" s="24"/>
      <c r="G13" s="25"/>
      <c r="H13" s="25"/>
      <c r="I13" s="25"/>
      <c r="J13" s="25"/>
    </row>
    <row r="14" spans="2:10" ht="12.75">
      <c r="B14" t="str">
        <f>'tým-údaje'!B14</f>
        <v>Jana Vondrová</v>
      </c>
      <c r="C14" s="23"/>
      <c r="D14" s="24"/>
      <c r="E14" s="24"/>
      <c r="F14" s="24"/>
      <c r="G14" s="25"/>
      <c r="H14" s="25"/>
      <c r="I14" s="25"/>
      <c r="J14" s="25"/>
    </row>
    <row r="15" spans="2:10" ht="12.75">
      <c r="B15" t="str">
        <f>'tým-údaje'!B15</f>
        <v>Drbal Daniel</v>
      </c>
      <c r="C15" s="23"/>
      <c r="D15" s="24"/>
      <c r="E15" s="24"/>
      <c r="F15" s="24"/>
      <c r="G15" s="25"/>
      <c r="H15" s="25"/>
      <c r="I15" s="25"/>
      <c r="J15" s="25"/>
    </row>
    <row r="16" spans="2:10" ht="12.75">
      <c r="B16" t="str">
        <f>'tým-údaje'!B16</f>
        <v>Eliáš Jan</v>
      </c>
      <c r="C16" s="23"/>
      <c r="D16" s="24"/>
      <c r="E16" s="24"/>
      <c r="F16" s="24"/>
      <c r="G16" s="25"/>
      <c r="H16" s="25"/>
      <c r="I16" s="25"/>
      <c r="J16" s="25"/>
    </row>
    <row r="17" spans="2:10" ht="12.75">
      <c r="B17" t="str">
        <f>'tým-údaje'!B17</f>
        <v>Falta Radek</v>
      </c>
      <c r="C17" s="23"/>
      <c r="D17" s="24"/>
      <c r="E17" s="24"/>
      <c r="F17" s="24"/>
      <c r="G17" s="25"/>
      <c r="H17" s="25"/>
      <c r="I17" s="25"/>
      <c r="J17" s="25"/>
    </row>
    <row r="18" spans="2:10" ht="12.75">
      <c r="B18" t="str">
        <f>'tým-údaje'!B18</f>
        <v>Haubert Jan</v>
      </c>
      <c r="C18" s="23"/>
      <c r="D18" s="24"/>
      <c r="E18" s="24"/>
      <c r="F18" s="24"/>
      <c r="G18" s="25"/>
      <c r="H18" s="25"/>
      <c r="I18" s="25"/>
      <c r="J18" s="25"/>
    </row>
    <row r="19" spans="2:10" ht="12.75">
      <c r="B19" t="str">
        <f>'tým-údaje'!B19</f>
        <v>Chlebníček Jiří</v>
      </c>
      <c r="C19" s="23"/>
      <c r="D19" s="24"/>
      <c r="E19" s="24"/>
      <c r="F19" s="24"/>
      <c r="G19" s="25"/>
      <c r="H19" s="25"/>
      <c r="I19" s="25"/>
      <c r="J19" s="25"/>
    </row>
    <row r="20" spans="2:10" ht="12.75">
      <c r="B20" t="str">
        <f>'tým-údaje'!B20</f>
        <v>Jaroš Milan</v>
      </c>
      <c r="C20" s="23"/>
      <c r="D20" s="24"/>
      <c r="E20" s="24"/>
      <c r="F20" s="24"/>
      <c r="G20" s="25"/>
      <c r="H20" s="25"/>
      <c r="I20" s="25"/>
      <c r="J20" s="25"/>
    </row>
    <row r="21" spans="2:10" ht="12.75">
      <c r="B21" t="str">
        <f>'tým-údaje'!B21</f>
        <v>Javůrek Pavel</v>
      </c>
      <c r="C21" s="23"/>
      <c r="D21" s="24"/>
      <c r="E21" s="24"/>
      <c r="F21" s="24"/>
      <c r="G21" s="25"/>
      <c r="H21" s="25"/>
      <c r="I21" s="25"/>
      <c r="J21" s="25"/>
    </row>
    <row r="22" spans="2:10" ht="12.75">
      <c r="B22" t="str">
        <f>'tým-údaje'!B22</f>
        <v>Jenča Petr</v>
      </c>
      <c r="C22" s="23"/>
      <c r="D22" s="24"/>
      <c r="E22" s="24"/>
      <c r="F22" s="24"/>
      <c r="G22" s="25"/>
      <c r="H22" s="25"/>
      <c r="I22" s="25"/>
      <c r="J22" s="25"/>
    </row>
    <row r="23" spans="2:10" ht="12.75">
      <c r="B23" t="str">
        <f>'tým-údaje'!B23</f>
        <v>Komůrka Lukáš</v>
      </c>
      <c r="C23" s="23"/>
      <c r="D23" s="24"/>
      <c r="E23" s="24"/>
      <c r="F23" s="24"/>
      <c r="G23" s="25"/>
      <c r="H23" s="25"/>
      <c r="I23" s="25"/>
      <c r="J23" s="25"/>
    </row>
    <row r="24" spans="2:10" ht="12.75">
      <c r="B24" t="str">
        <f>'tým-údaje'!B24</f>
        <v>Kristýnek Jan</v>
      </c>
      <c r="C24" s="23"/>
      <c r="D24" s="24"/>
      <c r="E24" s="24"/>
      <c r="F24" s="24"/>
      <c r="G24" s="25"/>
      <c r="H24" s="25"/>
      <c r="I24" s="25"/>
      <c r="J24" s="25"/>
    </row>
    <row r="25" spans="2:10" ht="12.75">
      <c r="B25" t="str">
        <f>'tým-údaje'!B25</f>
        <v>Lebruška Daniel</v>
      </c>
      <c r="C25" s="23"/>
      <c r="D25" s="24"/>
      <c r="E25" s="24"/>
      <c r="F25" s="24"/>
      <c r="G25" s="25"/>
      <c r="H25" s="25"/>
      <c r="I25" s="25"/>
      <c r="J25" s="25"/>
    </row>
    <row r="26" spans="2:10" ht="12.75">
      <c r="B26" t="str">
        <f>'tým-údaje'!B26</f>
        <v>Lupač Jan</v>
      </c>
      <c r="C26" s="23"/>
      <c r="D26" s="24"/>
      <c r="E26" s="24"/>
      <c r="F26" s="24"/>
      <c r="G26" s="25"/>
      <c r="H26" s="25"/>
      <c r="I26" s="25"/>
      <c r="J26" s="25"/>
    </row>
    <row r="27" spans="2:10" ht="12.75">
      <c r="B27" t="str">
        <f>'tým-údaje'!B27</f>
        <v>Novák Radek</v>
      </c>
      <c r="C27" s="23"/>
      <c r="D27" s="24"/>
      <c r="E27" s="24"/>
      <c r="F27" s="24"/>
      <c r="G27" s="25"/>
      <c r="H27" s="25"/>
      <c r="I27" s="25"/>
      <c r="J27" s="25"/>
    </row>
    <row r="28" spans="2:10" ht="12.75">
      <c r="B28" t="str">
        <f>'tým-údaje'!B28</f>
        <v>Pavlíček Jan</v>
      </c>
      <c r="C28" s="23"/>
      <c r="D28" s="24"/>
      <c r="E28" s="24"/>
      <c r="F28" s="24"/>
      <c r="G28" s="25"/>
      <c r="H28" s="25"/>
      <c r="I28" s="25"/>
      <c r="J28" s="25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B2:L2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5.57421875" style="0" customWidth="1"/>
    <col min="7" max="7" width="3.7109375" style="0" customWidth="1"/>
  </cols>
  <sheetData>
    <row r="2" spans="2:12" ht="12.75">
      <c r="B2" s="16" t="s">
        <v>127</v>
      </c>
      <c r="C2" s="41" t="s">
        <v>130</v>
      </c>
      <c r="D2" s="41"/>
      <c r="E2" s="41"/>
      <c r="F2" s="41"/>
      <c r="G2" s="3"/>
      <c r="H2" s="42" t="s">
        <v>131</v>
      </c>
      <c r="I2" s="42"/>
      <c r="J2" s="42"/>
      <c r="K2" s="42"/>
      <c r="L2" s="42"/>
    </row>
    <row r="3" spans="3:12" ht="12.75">
      <c r="C3" s="4" t="s">
        <v>47</v>
      </c>
      <c r="D3" s="4" t="s">
        <v>48</v>
      </c>
      <c r="E3" s="4" t="s">
        <v>49</v>
      </c>
      <c r="F3" s="4" t="s">
        <v>50</v>
      </c>
      <c r="G3" s="3"/>
      <c r="H3" s="4" t="s">
        <v>47</v>
      </c>
      <c r="I3" s="4" t="s">
        <v>48</v>
      </c>
      <c r="J3" s="4" t="s">
        <v>49</v>
      </c>
      <c r="K3" s="4" t="s">
        <v>50</v>
      </c>
      <c r="L3" s="38" t="s">
        <v>132</v>
      </c>
    </row>
    <row r="4" spans="2:12" ht="12.75">
      <c r="B4" t="str">
        <f>'tým-údaje'!B4</f>
        <v>Jan Novák</v>
      </c>
      <c r="C4" s="2">
        <v>11.72</v>
      </c>
      <c r="D4" s="3">
        <v>14.1</v>
      </c>
      <c r="E4" s="3">
        <v>26.3</v>
      </c>
      <c r="F4" s="3">
        <v>2.8</v>
      </c>
      <c r="G4" s="3"/>
      <c r="H4" s="39">
        <f>ROUND('tým-údaje'!$B$32/C4,0)</f>
        <v>43</v>
      </c>
      <c r="I4" s="39">
        <f>ROUND('tým-údaje'!$C$32/D4,0)</f>
        <v>18</v>
      </c>
      <c r="J4" s="39">
        <f>ROUND('tým-údaje'!$D$32/E4,0)</f>
        <v>57</v>
      </c>
      <c r="K4" s="39">
        <f>ROUND('tým-údaje'!$E$32*F4,0)</f>
        <v>34</v>
      </c>
      <c r="L4" s="16">
        <f>SUM(H4:K4)</f>
        <v>152</v>
      </c>
    </row>
    <row r="5" spans="2:12" ht="12.75">
      <c r="B5" t="str">
        <f>'tým-údaje'!B5</f>
        <v>Karel Houžvička</v>
      </c>
      <c r="C5" s="2">
        <v>8.42</v>
      </c>
      <c r="D5" s="3">
        <v>12.5</v>
      </c>
      <c r="E5" s="3">
        <v>24.1</v>
      </c>
      <c r="F5" s="3">
        <v>3.9</v>
      </c>
      <c r="G5" s="3"/>
      <c r="H5" s="39">
        <f>ROUND('tým-údaje'!$B$32/C5,0)</f>
        <v>59</v>
      </c>
      <c r="I5" s="39">
        <f>ROUND('tým-údaje'!$C$32/D5,0)</f>
        <v>20</v>
      </c>
      <c r="J5" s="39">
        <f>ROUND('tým-údaje'!$D$32/E5,0)</f>
        <v>62</v>
      </c>
      <c r="K5" s="39">
        <f>ROUND('tým-údaje'!$E$32*F5,0)</f>
        <v>47</v>
      </c>
      <c r="L5" s="16">
        <f aca="true" t="shared" si="0" ref="L5:L28">SUM(H5:K5)</f>
        <v>188</v>
      </c>
    </row>
    <row r="6" spans="2:12" ht="12.75">
      <c r="B6" t="str">
        <f>'tým-údaje'!B6</f>
        <v>Lada Novotná</v>
      </c>
      <c r="C6" s="2">
        <v>11.19</v>
      </c>
      <c r="D6" s="3">
        <v>7.7</v>
      </c>
      <c r="E6" s="3">
        <v>24.5</v>
      </c>
      <c r="F6" s="3">
        <v>3.2</v>
      </c>
      <c r="G6" s="3"/>
      <c r="H6" s="39">
        <f>ROUND('tým-údaje'!$B$32/C6,0)</f>
        <v>45</v>
      </c>
      <c r="I6" s="39">
        <f>ROUND('tým-údaje'!$C$32/D6,0)</f>
        <v>32</v>
      </c>
      <c r="J6" s="39">
        <f>ROUND('tým-údaje'!$D$32/E6,0)</f>
        <v>61</v>
      </c>
      <c r="K6" s="39">
        <f>ROUND('tým-údaje'!$E$32*F6,0)</f>
        <v>38</v>
      </c>
      <c r="L6" s="16">
        <f t="shared" si="0"/>
        <v>176</v>
      </c>
    </row>
    <row r="7" spans="2:12" ht="12.75">
      <c r="B7" t="str">
        <f>'tým-údaje'!B7</f>
        <v>Aleš Vaněk</v>
      </c>
      <c r="C7" s="2">
        <v>8.73</v>
      </c>
      <c r="D7" s="3">
        <v>12.9</v>
      </c>
      <c r="E7" s="3">
        <v>29.1</v>
      </c>
      <c r="F7" s="3">
        <v>3.6</v>
      </c>
      <c r="G7" s="3"/>
      <c r="H7" s="39">
        <f>ROUND('tým-údaje'!$B$32/C7,0)</f>
        <v>57</v>
      </c>
      <c r="I7" s="39">
        <f>ROUND('tým-údaje'!$C$32/D7,0)</f>
        <v>19</v>
      </c>
      <c r="J7" s="39">
        <f>ROUND('tým-údaje'!$D$32/E7,0)</f>
        <v>52</v>
      </c>
      <c r="K7" s="39">
        <f>ROUND('tým-údaje'!$E$32*F7,0)</f>
        <v>43</v>
      </c>
      <c r="L7" s="16">
        <f t="shared" si="0"/>
        <v>171</v>
      </c>
    </row>
    <row r="8" spans="2:12" ht="12.75">
      <c r="B8" t="str">
        <f>'tým-údaje'!B8</f>
        <v>Leona Čiháková</v>
      </c>
      <c r="C8" s="2">
        <v>11.27</v>
      </c>
      <c r="D8" s="3">
        <v>9.8</v>
      </c>
      <c r="E8" s="3">
        <v>33.4</v>
      </c>
      <c r="F8" s="3">
        <v>3.2</v>
      </c>
      <c r="G8" s="3"/>
      <c r="H8" s="39">
        <f>ROUND('tým-údaje'!$B$32/C8,0)</f>
        <v>44</v>
      </c>
      <c r="I8" s="39">
        <f>ROUND('tým-údaje'!$C$32/D8,0)</f>
        <v>26</v>
      </c>
      <c r="J8" s="39">
        <f>ROUND('tým-údaje'!$D$32/E8,0)</f>
        <v>45</v>
      </c>
      <c r="K8" s="39">
        <f>ROUND('tým-údaje'!$E$32*F8,0)</f>
        <v>38</v>
      </c>
      <c r="L8" s="16">
        <f t="shared" si="0"/>
        <v>153</v>
      </c>
    </row>
    <row r="9" spans="2:12" ht="12.75">
      <c r="B9" t="str">
        <f>'tým-údaje'!B9</f>
        <v>Matěj Stránský</v>
      </c>
      <c r="C9" s="2">
        <v>8.67</v>
      </c>
      <c r="D9" s="3">
        <v>10.2</v>
      </c>
      <c r="E9" s="3">
        <v>25</v>
      </c>
      <c r="F9" s="3">
        <v>3</v>
      </c>
      <c r="G9" s="3"/>
      <c r="H9" s="39">
        <f>ROUND('tým-údaje'!$B$32/C9,0)</f>
        <v>58</v>
      </c>
      <c r="I9" s="39">
        <f>ROUND('tým-údaje'!$C$32/D9,0)</f>
        <v>25</v>
      </c>
      <c r="J9" s="39">
        <f>ROUND('tým-údaje'!$D$32/E9,0)</f>
        <v>60</v>
      </c>
      <c r="K9" s="39">
        <f>ROUND('tým-údaje'!$E$32*F9,0)</f>
        <v>36</v>
      </c>
      <c r="L9" s="16">
        <f t="shared" si="0"/>
        <v>179</v>
      </c>
    </row>
    <row r="10" spans="2:12" ht="12.75">
      <c r="B10" t="str">
        <f>'tým-údaje'!B10</f>
        <v>Arnošt Lysý</v>
      </c>
      <c r="C10" s="2">
        <v>8.24</v>
      </c>
      <c r="D10" s="3">
        <v>14.3</v>
      </c>
      <c r="E10" s="3">
        <v>38.4</v>
      </c>
      <c r="F10" s="3">
        <v>3.9</v>
      </c>
      <c r="G10" s="3"/>
      <c r="H10" s="39">
        <f>ROUND('tým-údaje'!$B$32/C10,0)</f>
        <v>61</v>
      </c>
      <c r="I10" s="39">
        <f>ROUND('tým-údaje'!$C$32/D10,0)</f>
        <v>17</v>
      </c>
      <c r="J10" s="39">
        <f>ROUND('tým-údaje'!$D$32/E10,0)</f>
        <v>39</v>
      </c>
      <c r="K10" s="39">
        <f>ROUND('tým-údaje'!$E$32*F10,0)</f>
        <v>47</v>
      </c>
      <c r="L10" s="16">
        <f t="shared" si="0"/>
        <v>164</v>
      </c>
    </row>
    <row r="11" spans="2:12" ht="12.75">
      <c r="B11" t="str">
        <f>'tým-údaje'!B11</f>
        <v>Veronika Málková</v>
      </c>
      <c r="C11" s="2">
        <v>8.45</v>
      </c>
      <c r="D11" s="3">
        <v>11.4</v>
      </c>
      <c r="E11" s="3">
        <v>26.3</v>
      </c>
      <c r="F11" s="3">
        <v>3.8</v>
      </c>
      <c r="G11" s="3"/>
      <c r="H11" s="39">
        <f>ROUND('tým-údaje'!$B$32/C11,0)</f>
        <v>59</v>
      </c>
      <c r="I11" s="39">
        <f>ROUND('tým-údaje'!$C$32/D11,0)</f>
        <v>22</v>
      </c>
      <c r="J11" s="39">
        <f>ROUND('tým-údaje'!$D$32/E11,0)</f>
        <v>57</v>
      </c>
      <c r="K11" s="39">
        <f>ROUND('tým-údaje'!$E$32*F11,0)</f>
        <v>46</v>
      </c>
      <c r="L11" s="16">
        <f t="shared" si="0"/>
        <v>184</v>
      </c>
    </row>
    <row r="12" spans="2:12" ht="12.75">
      <c r="B12" t="str">
        <f>'tým-údaje'!B12</f>
        <v>Ivo Daněk</v>
      </c>
      <c r="C12" s="2">
        <v>9.8</v>
      </c>
      <c r="D12" s="3">
        <v>14</v>
      </c>
      <c r="E12" s="3">
        <v>28.2</v>
      </c>
      <c r="F12" s="3">
        <v>3.9</v>
      </c>
      <c r="G12" s="3"/>
      <c r="H12" s="39">
        <f>ROUND('tým-údaje'!$B$32/C12,0)</f>
        <v>51</v>
      </c>
      <c r="I12" s="39">
        <f>ROUND('tým-údaje'!$C$32/D12,0)</f>
        <v>18</v>
      </c>
      <c r="J12" s="39">
        <f>ROUND('tým-údaje'!$D$32/E12,0)</f>
        <v>53</v>
      </c>
      <c r="K12" s="39">
        <f>ROUND('tým-údaje'!$E$32*F12,0)</f>
        <v>47</v>
      </c>
      <c r="L12" s="16">
        <f t="shared" si="0"/>
        <v>169</v>
      </c>
    </row>
    <row r="13" spans="2:12" ht="12.75">
      <c r="B13" t="str">
        <f>'tým-údaje'!B13</f>
        <v>Leoš Drábek</v>
      </c>
      <c r="C13" s="2">
        <v>7.16</v>
      </c>
      <c r="D13" s="3">
        <v>5.9</v>
      </c>
      <c r="E13" s="3">
        <v>25.8</v>
      </c>
      <c r="F13" s="3">
        <v>3.6</v>
      </c>
      <c r="G13" s="3"/>
      <c r="H13" s="39">
        <f>ROUND('tým-údaje'!$B$32/C13,0)</f>
        <v>70</v>
      </c>
      <c r="I13" s="39">
        <f>ROUND('tým-údaje'!$C$32/D13,0)</f>
        <v>42</v>
      </c>
      <c r="J13" s="39">
        <f>ROUND('tým-údaje'!$D$32/E13,0)</f>
        <v>58</v>
      </c>
      <c r="K13" s="39">
        <f>ROUND('tým-údaje'!$E$32*F13,0)</f>
        <v>43</v>
      </c>
      <c r="L13" s="16">
        <f t="shared" si="0"/>
        <v>213</v>
      </c>
    </row>
    <row r="14" spans="2:12" ht="12.75">
      <c r="B14" t="str">
        <f>'tým-údaje'!B14</f>
        <v>Jana Vondrová</v>
      </c>
      <c r="C14" s="2">
        <v>7.42</v>
      </c>
      <c r="D14" s="3">
        <v>5.8</v>
      </c>
      <c r="E14" s="3">
        <v>30.7</v>
      </c>
      <c r="F14" s="3">
        <v>3.4</v>
      </c>
      <c r="G14" s="3"/>
      <c r="H14" s="39">
        <f>ROUND('tým-údaje'!$B$32/C14,0)</f>
        <v>67</v>
      </c>
      <c r="I14" s="39">
        <f>ROUND('tým-údaje'!$C$32/D14,0)</f>
        <v>43</v>
      </c>
      <c r="J14" s="39">
        <f>ROUND('tým-údaje'!$D$32/E14,0)</f>
        <v>49</v>
      </c>
      <c r="K14" s="39">
        <f>ROUND('tým-údaje'!$E$32*F14,0)</f>
        <v>41</v>
      </c>
      <c r="L14" s="16">
        <f t="shared" si="0"/>
        <v>200</v>
      </c>
    </row>
    <row r="15" spans="2:12" ht="12.75">
      <c r="B15" t="str">
        <f>'tým-údaje'!B15</f>
        <v>Drbal Daniel</v>
      </c>
      <c r="C15" s="2">
        <v>11.57</v>
      </c>
      <c r="D15" s="3">
        <v>10.6</v>
      </c>
      <c r="E15" s="3">
        <v>30.1</v>
      </c>
      <c r="F15" s="3">
        <v>3.9</v>
      </c>
      <c r="G15" s="3"/>
      <c r="H15" s="39">
        <f>ROUND('tým-údaje'!$B$32/C15,0)</f>
        <v>43</v>
      </c>
      <c r="I15" s="39">
        <f>ROUND('tým-údaje'!$C$32/D15,0)</f>
        <v>24</v>
      </c>
      <c r="J15" s="39">
        <f>ROUND('tým-údaje'!$D$32/E15,0)</f>
        <v>50</v>
      </c>
      <c r="K15" s="39">
        <f>ROUND('tým-údaje'!$E$32*F15,0)</f>
        <v>47</v>
      </c>
      <c r="L15" s="16">
        <f t="shared" si="0"/>
        <v>164</v>
      </c>
    </row>
    <row r="16" spans="2:12" ht="12.75">
      <c r="B16" t="str">
        <f>'tým-údaje'!B16</f>
        <v>Eliáš Jan</v>
      </c>
      <c r="C16" s="2">
        <v>9.9</v>
      </c>
      <c r="D16" s="3">
        <v>10.2</v>
      </c>
      <c r="E16" s="3">
        <v>34.2</v>
      </c>
      <c r="F16" s="3">
        <v>2.7</v>
      </c>
      <c r="G16" s="3"/>
      <c r="H16" s="39">
        <f>ROUND('tým-údaje'!$B$32/C16,0)</f>
        <v>51</v>
      </c>
      <c r="I16" s="39">
        <f>ROUND('tým-údaje'!$C$32/D16,0)</f>
        <v>25</v>
      </c>
      <c r="J16" s="39">
        <f>ROUND('tým-údaje'!$D$32/E16,0)</f>
        <v>44</v>
      </c>
      <c r="K16" s="39">
        <f>ROUND('tým-údaje'!$E$32*F16,0)</f>
        <v>32</v>
      </c>
      <c r="L16" s="16">
        <f t="shared" si="0"/>
        <v>152</v>
      </c>
    </row>
    <row r="17" spans="2:12" ht="12.75">
      <c r="B17" t="str">
        <f>'tým-údaje'!B17</f>
        <v>Falta Radek</v>
      </c>
      <c r="C17" s="2">
        <v>8.62</v>
      </c>
      <c r="D17" s="3">
        <v>11.9</v>
      </c>
      <c r="E17" s="3">
        <v>34.1</v>
      </c>
      <c r="F17" s="3">
        <v>3.4</v>
      </c>
      <c r="G17" s="3"/>
      <c r="H17" s="39">
        <f>ROUND('tým-údaje'!$B$32/C17,0)</f>
        <v>58</v>
      </c>
      <c r="I17" s="39">
        <f>ROUND('tým-údaje'!$C$32/D17,0)</f>
        <v>21</v>
      </c>
      <c r="J17" s="39">
        <f>ROUND('tým-údaje'!$D$32/E17,0)</f>
        <v>44</v>
      </c>
      <c r="K17" s="39">
        <f>ROUND('tým-údaje'!$E$32*F17,0)</f>
        <v>41</v>
      </c>
      <c r="L17" s="16">
        <f t="shared" si="0"/>
        <v>164</v>
      </c>
    </row>
    <row r="18" spans="2:12" ht="12.75">
      <c r="B18" t="str">
        <f>'tým-údaje'!B18</f>
        <v>Haubert Jan</v>
      </c>
      <c r="C18" s="2">
        <v>10.71</v>
      </c>
      <c r="D18" s="3">
        <v>13.1</v>
      </c>
      <c r="E18" s="3">
        <v>30.2</v>
      </c>
      <c r="F18" s="3">
        <v>3.6</v>
      </c>
      <c r="G18" s="3"/>
      <c r="H18" s="39">
        <f>ROUND('tým-údaje'!$B$32/C18,0)</f>
        <v>47</v>
      </c>
      <c r="I18" s="39">
        <f>ROUND('tým-údaje'!$C$32/D18,0)</f>
        <v>19</v>
      </c>
      <c r="J18" s="39">
        <f>ROUND('tým-údaje'!$D$32/E18,0)</f>
        <v>50</v>
      </c>
      <c r="K18" s="39">
        <f>ROUND('tým-údaje'!$E$32*F18,0)</f>
        <v>43</v>
      </c>
      <c r="L18" s="16">
        <f t="shared" si="0"/>
        <v>159</v>
      </c>
    </row>
    <row r="19" spans="2:12" ht="12.75">
      <c r="B19" t="str">
        <f>'tým-údaje'!B19</f>
        <v>Chlebníček Jiří</v>
      </c>
      <c r="C19" s="2">
        <v>8</v>
      </c>
      <c r="D19" s="3">
        <v>10.5</v>
      </c>
      <c r="E19" s="3">
        <v>30.6</v>
      </c>
      <c r="F19" s="3">
        <v>2.7</v>
      </c>
      <c r="G19" s="3"/>
      <c r="H19" s="39">
        <f>ROUND('tým-údaje'!$B$32/C19,0)</f>
        <v>63</v>
      </c>
      <c r="I19" s="39">
        <f>ROUND('tým-údaje'!$C$32/D19,0)</f>
        <v>24</v>
      </c>
      <c r="J19" s="39">
        <f>ROUND('tým-údaje'!$D$32/E19,0)</f>
        <v>49</v>
      </c>
      <c r="K19" s="39">
        <f>ROUND('tým-údaje'!$E$32*F19,0)</f>
        <v>32</v>
      </c>
      <c r="L19" s="16">
        <f t="shared" si="0"/>
        <v>168</v>
      </c>
    </row>
    <row r="20" spans="2:12" ht="12.75">
      <c r="B20" t="str">
        <f>'tým-údaje'!B20</f>
        <v>Jaroš Milan</v>
      </c>
      <c r="C20" s="2">
        <v>11.99</v>
      </c>
      <c r="D20" s="3">
        <v>12.8</v>
      </c>
      <c r="E20" s="3">
        <v>24.6</v>
      </c>
      <c r="F20" s="3">
        <v>3.9</v>
      </c>
      <c r="G20" s="3"/>
      <c r="H20" s="39">
        <f>ROUND('tým-údaje'!$B$32/C20,0)</f>
        <v>42</v>
      </c>
      <c r="I20" s="39">
        <f>ROUND('tým-údaje'!$C$32/D20,0)</f>
        <v>20</v>
      </c>
      <c r="J20" s="39">
        <f>ROUND('tým-údaje'!$D$32/E20,0)</f>
        <v>61</v>
      </c>
      <c r="K20" s="39">
        <f>ROUND('tým-údaje'!$E$32*F20,0)</f>
        <v>47</v>
      </c>
      <c r="L20" s="16">
        <f t="shared" si="0"/>
        <v>170</v>
      </c>
    </row>
    <row r="21" spans="2:12" ht="12.75">
      <c r="B21" t="str">
        <f>'tým-údaje'!B21</f>
        <v>Javůrek Pavel</v>
      </c>
      <c r="C21" s="2">
        <v>9.79</v>
      </c>
      <c r="D21" s="3">
        <v>6.1</v>
      </c>
      <c r="E21" s="3">
        <v>36.3</v>
      </c>
      <c r="F21" s="3">
        <v>2.9</v>
      </c>
      <c r="G21" s="3"/>
      <c r="H21" s="39">
        <f>ROUND('tým-údaje'!$B$32/C21,0)</f>
        <v>51</v>
      </c>
      <c r="I21" s="39">
        <f>ROUND('tým-údaje'!$C$32/D21,0)</f>
        <v>41</v>
      </c>
      <c r="J21" s="39">
        <f>ROUND('tým-údaje'!$D$32/E21,0)</f>
        <v>41</v>
      </c>
      <c r="K21" s="39">
        <f>ROUND('tým-údaje'!$E$32*F21,0)</f>
        <v>35</v>
      </c>
      <c r="L21" s="16">
        <f t="shared" si="0"/>
        <v>168</v>
      </c>
    </row>
    <row r="22" spans="2:12" ht="12.75">
      <c r="B22" t="str">
        <f>'tým-údaje'!B22</f>
        <v>Jenča Petr</v>
      </c>
      <c r="C22" s="2">
        <v>7.76</v>
      </c>
      <c r="D22" s="3">
        <v>9.5</v>
      </c>
      <c r="E22" s="3">
        <v>30.8</v>
      </c>
      <c r="F22" s="3">
        <v>2.6</v>
      </c>
      <c r="G22" s="3"/>
      <c r="H22" s="39">
        <f>ROUND('tým-údaje'!$B$32/C22,0)</f>
        <v>64</v>
      </c>
      <c r="I22" s="39">
        <f>ROUND('tým-údaje'!$C$32/D22,0)</f>
        <v>26</v>
      </c>
      <c r="J22" s="39">
        <f>ROUND('tým-údaje'!$D$32/E22,0)</f>
        <v>49</v>
      </c>
      <c r="K22" s="39">
        <f>ROUND('tým-údaje'!$E$32*F22,0)</f>
        <v>31</v>
      </c>
      <c r="L22" s="16">
        <f t="shared" si="0"/>
        <v>170</v>
      </c>
    </row>
    <row r="23" spans="2:12" ht="12.75">
      <c r="B23" t="str">
        <f>'tým-údaje'!B23</f>
        <v>Komůrka Lukáš</v>
      </c>
      <c r="C23" s="2">
        <v>11.77</v>
      </c>
      <c r="D23" s="3">
        <v>13.7</v>
      </c>
      <c r="E23" s="3">
        <v>34</v>
      </c>
      <c r="F23" s="3">
        <v>3.2</v>
      </c>
      <c r="G23" s="3"/>
      <c r="H23" s="39">
        <f>ROUND('tým-údaje'!$B$32/C23,0)</f>
        <v>42</v>
      </c>
      <c r="I23" s="39">
        <f>ROUND('tým-údaje'!$C$32/D23,0)</f>
        <v>18</v>
      </c>
      <c r="J23" s="39">
        <f>ROUND('tým-údaje'!$D$32/E23,0)</f>
        <v>44</v>
      </c>
      <c r="K23" s="39">
        <f>ROUND('tým-údaje'!$E$32*F23,0)</f>
        <v>38</v>
      </c>
      <c r="L23" s="16">
        <f t="shared" si="0"/>
        <v>142</v>
      </c>
    </row>
    <row r="24" spans="2:12" ht="12.75">
      <c r="B24" t="str">
        <f>'tým-údaje'!B24</f>
        <v>Kristýnek Jan</v>
      </c>
      <c r="C24" s="2">
        <v>8.09</v>
      </c>
      <c r="D24" s="3">
        <v>14.2</v>
      </c>
      <c r="E24" s="3">
        <v>28</v>
      </c>
      <c r="F24" s="3">
        <v>3.9</v>
      </c>
      <c r="G24" s="3"/>
      <c r="H24" s="39">
        <f>ROUND('tým-údaje'!$B$32/C24,0)</f>
        <v>62</v>
      </c>
      <c r="I24" s="39">
        <f>ROUND('tým-údaje'!$C$32/D24,0)</f>
        <v>18</v>
      </c>
      <c r="J24" s="39">
        <f>ROUND('tým-údaje'!$D$32/E24,0)</f>
        <v>54</v>
      </c>
      <c r="K24" s="39">
        <f>ROUND('tým-údaje'!$E$32*F24,0)</f>
        <v>47</v>
      </c>
      <c r="L24" s="16">
        <f t="shared" si="0"/>
        <v>181</v>
      </c>
    </row>
    <row r="25" spans="2:12" ht="12.75">
      <c r="B25" t="str">
        <f>'tým-údaje'!B25</f>
        <v>Lebruška Daniel</v>
      </c>
      <c r="C25" s="2">
        <v>10.58</v>
      </c>
      <c r="D25" s="3">
        <v>13.6</v>
      </c>
      <c r="E25" s="3">
        <v>30.4</v>
      </c>
      <c r="F25" s="3">
        <v>3.9</v>
      </c>
      <c r="G25" s="3"/>
      <c r="H25" s="39">
        <f>ROUND('tým-údaje'!$B$32/C25,0)</f>
        <v>47</v>
      </c>
      <c r="I25" s="39">
        <f>ROUND('tým-údaje'!$C$32/D25,0)</f>
        <v>18</v>
      </c>
      <c r="J25" s="39">
        <f>ROUND('tým-údaje'!$D$32/E25,0)</f>
        <v>49</v>
      </c>
      <c r="K25" s="39">
        <f>ROUND('tým-údaje'!$E$32*F25,0)</f>
        <v>47</v>
      </c>
      <c r="L25" s="16">
        <f t="shared" si="0"/>
        <v>161</v>
      </c>
    </row>
    <row r="26" spans="2:12" ht="12.75">
      <c r="B26" t="str">
        <f>'tým-údaje'!B26</f>
        <v>Lupač Jan</v>
      </c>
      <c r="C26" s="2">
        <v>9.8</v>
      </c>
      <c r="D26" s="3">
        <v>11.4</v>
      </c>
      <c r="E26" s="3">
        <v>26.3</v>
      </c>
      <c r="F26" s="3">
        <v>3.8</v>
      </c>
      <c r="G26" s="3"/>
      <c r="H26" s="39">
        <f>ROUND('tým-údaje'!$B$32/C26,0)</f>
        <v>51</v>
      </c>
      <c r="I26" s="39">
        <f>ROUND('tým-údaje'!$C$32/D26,0)</f>
        <v>22</v>
      </c>
      <c r="J26" s="39">
        <f>ROUND('tým-údaje'!$D$32/E26,0)</f>
        <v>57</v>
      </c>
      <c r="K26" s="39">
        <f>ROUND('tým-údaje'!$E$32*F26,0)</f>
        <v>46</v>
      </c>
      <c r="L26" s="16">
        <f t="shared" si="0"/>
        <v>176</v>
      </c>
    </row>
    <row r="27" spans="2:12" ht="12.75">
      <c r="B27" t="str">
        <f>'tým-údaje'!B27</f>
        <v>Novák Radek</v>
      </c>
      <c r="C27" s="2">
        <v>7.16</v>
      </c>
      <c r="D27" s="3">
        <v>14</v>
      </c>
      <c r="E27" s="3">
        <v>28.2</v>
      </c>
      <c r="F27" s="3">
        <v>3.9</v>
      </c>
      <c r="G27" s="3"/>
      <c r="H27" s="39">
        <f>ROUND('tým-údaje'!$B$32/C27,0)</f>
        <v>70</v>
      </c>
      <c r="I27" s="39">
        <f>ROUND('tým-údaje'!$C$32/D27,0)</f>
        <v>18</v>
      </c>
      <c r="J27" s="39">
        <f>ROUND('tým-údaje'!$D$32/E27,0)</f>
        <v>53</v>
      </c>
      <c r="K27" s="39">
        <f>ROUND('tým-údaje'!$E$32*F27,0)</f>
        <v>47</v>
      </c>
      <c r="L27" s="16">
        <f t="shared" si="0"/>
        <v>188</v>
      </c>
    </row>
    <row r="28" spans="2:12" ht="12.75">
      <c r="B28" t="str">
        <f>'tým-údaje'!B28</f>
        <v>Pavlíček Jan</v>
      </c>
      <c r="C28" s="2">
        <v>7.42</v>
      </c>
      <c r="D28" s="3">
        <v>5.9</v>
      </c>
      <c r="E28" s="3">
        <v>25.8</v>
      </c>
      <c r="F28" s="3">
        <v>3.6</v>
      </c>
      <c r="G28" s="3"/>
      <c r="H28" s="39">
        <f>ROUND('tým-údaje'!$B$32/C28,0)</f>
        <v>67</v>
      </c>
      <c r="I28" s="39">
        <f>ROUND('tým-údaje'!$C$32/D28,0)</f>
        <v>42</v>
      </c>
      <c r="J28" s="39">
        <f>ROUND('tým-údaje'!$D$32/E28,0)</f>
        <v>58</v>
      </c>
      <c r="K28" s="39">
        <f>ROUND('tým-údaje'!$E$32*F28,0)</f>
        <v>43</v>
      </c>
      <c r="L28" s="16">
        <f t="shared" si="0"/>
        <v>210</v>
      </c>
    </row>
  </sheetData>
  <mergeCells count="2">
    <mergeCell ref="C2:F2"/>
    <mergeCell ref="H2:L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B2:L2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5.57421875" style="0" customWidth="1"/>
    <col min="7" max="7" width="3.7109375" style="0" customWidth="1"/>
  </cols>
  <sheetData>
    <row r="2" spans="2:12" ht="12.75">
      <c r="B2" s="16" t="s">
        <v>133</v>
      </c>
      <c r="C2" s="41" t="s">
        <v>130</v>
      </c>
      <c r="D2" s="41"/>
      <c r="E2" s="41"/>
      <c r="F2" s="41"/>
      <c r="G2" s="3"/>
      <c r="H2" s="42" t="s">
        <v>131</v>
      </c>
      <c r="I2" s="42"/>
      <c r="J2" s="42"/>
      <c r="K2" s="42"/>
      <c r="L2" s="42"/>
    </row>
    <row r="3" spans="3:12" ht="12.75">
      <c r="C3" s="4" t="s">
        <v>47</v>
      </c>
      <c r="D3" s="4" t="s">
        <v>48</v>
      </c>
      <c r="E3" s="4" t="s">
        <v>49</v>
      </c>
      <c r="F3" s="4" t="s">
        <v>50</v>
      </c>
      <c r="G3" s="3"/>
      <c r="H3" s="4" t="s">
        <v>47</v>
      </c>
      <c r="I3" s="4" t="s">
        <v>48</v>
      </c>
      <c r="J3" s="4" t="s">
        <v>49</v>
      </c>
      <c r="K3" s="4" t="s">
        <v>50</v>
      </c>
      <c r="L3" s="38" t="s">
        <v>132</v>
      </c>
    </row>
    <row r="4" spans="2:12" ht="12.75">
      <c r="B4" t="str">
        <f>'tým-údaje'!B4</f>
        <v>Jan Novák</v>
      </c>
      <c r="C4" s="2">
        <v>7.76</v>
      </c>
      <c r="D4" s="3">
        <v>10.6</v>
      </c>
      <c r="E4" s="3">
        <v>28.2</v>
      </c>
      <c r="F4" s="3">
        <v>3.6</v>
      </c>
      <c r="G4" s="3"/>
      <c r="H4" s="39">
        <f>ROUND('tým-údaje'!$B$32/C4,0)</f>
        <v>64</v>
      </c>
      <c r="I4" s="39">
        <f>ROUND('tým-údaje'!$C$32/D4,0)</f>
        <v>24</v>
      </c>
      <c r="J4" s="39">
        <f>ROUND('tým-údaje'!$D$32/E4,0)</f>
        <v>53</v>
      </c>
      <c r="K4" s="39">
        <f>ROUND('tým-údaje'!$E$32*F4,0)</f>
        <v>43</v>
      </c>
      <c r="L4" s="16">
        <f aca="true" t="shared" si="0" ref="L4:L28">SUM(H4:K4)</f>
        <v>184</v>
      </c>
    </row>
    <row r="5" spans="2:12" ht="12.75">
      <c r="B5" t="str">
        <f>'tým-údaje'!B5</f>
        <v>Karel Houžvička</v>
      </c>
      <c r="C5" s="2">
        <v>11.99</v>
      </c>
      <c r="D5" s="3">
        <v>13.1</v>
      </c>
      <c r="E5" s="3">
        <v>30.8</v>
      </c>
      <c r="F5" s="3">
        <v>3.8</v>
      </c>
      <c r="G5" s="3"/>
      <c r="H5" s="39">
        <f>ROUND('tým-údaje'!$B$32/C5,0)</f>
        <v>42</v>
      </c>
      <c r="I5" s="39">
        <f>ROUND('tým-údaje'!$C$32/D5,0)</f>
        <v>19</v>
      </c>
      <c r="J5" s="39">
        <f>ROUND('tým-údaje'!$D$32/E5,0)</f>
        <v>49</v>
      </c>
      <c r="K5" s="39">
        <f>ROUND('tým-údaje'!$E$32*F5,0)</f>
        <v>46</v>
      </c>
      <c r="L5" s="16">
        <f t="shared" si="0"/>
        <v>156</v>
      </c>
    </row>
    <row r="6" spans="2:12" ht="12.75">
      <c r="B6" t="str">
        <f>'tým-údaje'!B6</f>
        <v>Lada Novotná</v>
      </c>
      <c r="C6" s="2">
        <v>8</v>
      </c>
      <c r="D6" s="3">
        <v>12.5</v>
      </c>
      <c r="E6" s="3">
        <v>25</v>
      </c>
      <c r="F6" s="3">
        <v>3.9</v>
      </c>
      <c r="G6" s="3"/>
      <c r="H6" s="39">
        <f>ROUND('tým-údaje'!$B$32/C6,0)</f>
        <v>63</v>
      </c>
      <c r="I6" s="39">
        <f>ROUND('tým-údaje'!$C$32/D6,0)</f>
        <v>20</v>
      </c>
      <c r="J6" s="39">
        <f>ROUND('tým-údaje'!$D$32/E6,0)</f>
        <v>60</v>
      </c>
      <c r="K6" s="39">
        <f>ROUND('tým-údaje'!$E$32*F6,0)</f>
        <v>47</v>
      </c>
      <c r="L6" s="16">
        <f t="shared" si="0"/>
        <v>190</v>
      </c>
    </row>
    <row r="7" spans="2:12" ht="12.75">
      <c r="B7" t="str">
        <f>'tým-údaje'!B7</f>
        <v>Aleš Vaněk</v>
      </c>
      <c r="C7" s="2">
        <v>8.24</v>
      </c>
      <c r="D7" s="3">
        <v>13.6</v>
      </c>
      <c r="E7" s="3">
        <v>30.6</v>
      </c>
      <c r="F7" s="3">
        <v>3.6</v>
      </c>
      <c r="G7" s="3"/>
      <c r="H7" s="39">
        <f>ROUND('tým-údaje'!$B$32/C7,0)</f>
        <v>61</v>
      </c>
      <c r="I7" s="39">
        <f>ROUND('tým-údaje'!$C$32/D7,0)</f>
        <v>18</v>
      </c>
      <c r="J7" s="39">
        <f>ROUND('tým-údaje'!$D$32/E7,0)</f>
        <v>49</v>
      </c>
      <c r="K7" s="39">
        <f>ROUND('tým-údaje'!$E$32*F7,0)</f>
        <v>43</v>
      </c>
      <c r="L7" s="16">
        <f t="shared" si="0"/>
        <v>171</v>
      </c>
    </row>
    <row r="8" spans="2:12" ht="12.75">
      <c r="B8" t="str">
        <f>'tým-údaje'!B8</f>
        <v>Leona Čiháková</v>
      </c>
      <c r="C8" s="2">
        <v>10.58</v>
      </c>
      <c r="D8" s="3">
        <v>10.2</v>
      </c>
      <c r="E8" s="3">
        <v>29.1</v>
      </c>
      <c r="F8" s="3">
        <v>3.4</v>
      </c>
      <c r="G8" s="3"/>
      <c r="H8" s="39">
        <f>ROUND('tým-údaje'!$B$32/C8,0)</f>
        <v>47</v>
      </c>
      <c r="I8" s="39">
        <f>ROUND('tým-údaje'!$C$32/D8,0)</f>
        <v>25</v>
      </c>
      <c r="J8" s="39">
        <f>ROUND('tým-údaje'!$D$32/E8,0)</f>
        <v>52</v>
      </c>
      <c r="K8" s="39">
        <f>ROUND('tým-údaje'!$E$32*F8,0)</f>
        <v>41</v>
      </c>
      <c r="L8" s="16">
        <f t="shared" si="0"/>
        <v>165</v>
      </c>
    </row>
    <row r="9" spans="2:12" ht="12.75">
      <c r="B9" t="str">
        <f>'tým-údaje'!B9</f>
        <v>Matěj Stránský</v>
      </c>
      <c r="C9" s="2">
        <v>9.9</v>
      </c>
      <c r="D9" s="3">
        <v>14</v>
      </c>
      <c r="E9" s="3">
        <v>24.6</v>
      </c>
      <c r="F9" s="3">
        <v>3.2</v>
      </c>
      <c r="G9" s="3"/>
      <c r="H9" s="39">
        <f>ROUND('tým-údaje'!$B$32/C9,0)</f>
        <v>51</v>
      </c>
      <c r="I9" s="39">
        <f>ROUND('tým-údaje'!$C$32/D9,0)</f>
        <v>18</v>
      </c>
      <c r="J9" s="39">
        <f>ROUND('tým-údaje'!$D$32/E9,0)</f>
        <v>61</v>
      </c>
      <c r="K9" s="39">
        <f>ROUND('tým-údaje'!$E$32*F9,0)</f>
        <v>38</v>
      </c>
      <c r="L9" s="16">
        <f t="shared" si="0"/>
        <v>168</v>
      </c>
    </row>
    <row r="10" spans="2:12" ht="12.75">
      <c r="B10" t="str">
        <f>'tým-údaje'!B10</f>
        <v>Arnošt Lysý</v>
      </c>
      <c r="C10" s="2">
        <v>8.09</v>
      </c>
      <c r="D10" s="3">
        <v>14.1</v>
      </c>
      <c r="E10" s="3">
        <v>30.1</v>
      </c>
      <c r="F10" s="3">
        <v>3</v>
      </c>
      <c r="G10" s="3"/>
      <c r="H10" s="39">
        <f>ROUND('tým-údaje'!$B$32/C10,0)</f>
        <v>62</v>
      </c>
      <c r="I10" s="39">
        <f>ROUND('tým-údaje'!$C$32/D10,0)</f>
        <v>18</v>
      </c>
      <c r="J10" s="39">
        <f>ROUND('tým-údaje'!$D$32/E10,0)</f>
        <v>50</v>
      </c>
      <c r="K10" s="39">
        <f>ROUND('tým-údaje'!$E$32*F10,0)</f>
        <v>36</v>
      </c>
      <c r="L10" s="16">
        <f t="shared" si="0"/>
        <v>166</v>
      </c>
    </row>
    <row r="11" spans="2:12" ht="12.75">
      <c r="B11" t="str">
        <f>'tým-údaje'!B11</f>
        <v>Veronika Málková</v>
      </c>
      <c r="C11" s="2">
        <v>8.73</v>
      </c>
      <c r="D11" s="3">
        <v>7.7</v>
      </c>
      <c r="E11" s="3">
        <v>30.4</v>
      </c>
      <c r="F11" s="3">
        <v>3.4</v>
      </c>
      <c r="G11" s="3"/>
      <c r="H11" s="39">
        <f>ROUND('tým-údaje'!$B$32/C11,0)</f>
        <v>57</v>
      </c>
      <c r="I11" s="39">
        <f>ROUND('tým-údaje'!$C$32/D11,0)</f>
        <v>32</v>
      </c>
      <c r="J11" s="39">
        <f>ROUND('tým-údaje'!$D$32/E11,0)</f>
        <v>49</v>
      </c>
      <c r="K11" s="39">
        <f>ROUND('tým-údaje'!$E$32*F11,0)</f>
        <v>41</v>
      </c>
      <c r="L11" s="16">
        <f t="shared" si="0"/>
        <v>179</v>
      </c>
    </row>
    <row r="12" spans="2:12" ht="12.75">
      <c r="B12" t="str">
        <f>'tým-údaje'!B12</f>
        <v>Ivo Daněk</v>
      </c>
      <c r="C12" s="2">
        <v>7.42</v>
      </c>
      <c r="D12" s="3">
        <v>10.2</v>
      </c>
      <c r="E12" s="3">
        <v>26.3</v>
      </c>
      <c r="F12" s="3">
        <v>2.7</v>
      </c>
      <c r="G12" s="3"/>
      <c r="H12" s="39">
        <f>ROUND('tým-údaje'!$B$32/C12,0)</f>
        <v>67</v>
      </c>
      <c r="I12" s="39">
        <f>ROUND('tým-údaje'!$C$32/D12,0)</f>
        <v>25</v>
      </c>
      <c r="J12" s="39">
        <f>ROUND('tým-údaje'!$D$32/E12,0)</f>
        <v>57</v>
      </c>
      <c r="K12" s="39">
        <f>ROUND('tým-údaje'!$E$32*F12,0)</f>
        <v>32</v>
      </c>
      <c r="L12" s="16">
        <f t="shared" si="0"/>
        <v>181</v>
      </c>
    </row>
    <row r="13" spans="2:12" ht="12.75">
      <c r="B13" t="str">
        <f>'tým-údaje'!B13</f>
        <v>Leoš Drábek</v>
      </c>
      <c r="C13" s="2">
        <v>8.62</v>
      </c>
      <c r="D13" s="3">
        <v>5.9</v>
      </c>
      <c r="E13" s="3">
        <v>36.3</v>
      </c>
      <c r="F13" s="3">
        <v>3.9</v>
      </c>
      <c r="G13" s="3"/>
      <c r="H13" s="39">
        <f>ROUND('tým-údaje'!$B$32/C13,0)</f>
        <v>58</v>
      </c>
      <c r="I13" s="39">
        <f>ROUND('tým-údaje'!$C$32/D13,0)</f>
        <v>42</v>
      </c>
      <c r="J13" s="39">
        <f>ROUND('tým-údaje'!$D$32/E13,0)</f>
        <v>41</v>
      </c>
      <c r="K13" s="39">
        <f>ROUND('tým-údaje'!$E$32*F13,0)</f>
        <v>47</v>
      </c>
      <c r="L13" s="16">
        <f t="shared" si="0"/>
        <v>188</v>
      </c>
    </row>
    <row r="14" spans="2:12" ht="12.75">
      <c r="B14" t="str">
        <f>'tým-údaje'!B14</f>
        <v>Jana Vondrová</v>
      </c>
      <c r="C14" s="2">
        <v>11.72</v>
      </c>
      <c r="D14" s="3">
        <v>11.4</v>
      </c>
      <c r="E14" s="3">
        <v>38.4</v>
      </c>
      <c r="F14" s="3">
        <v>2.9</v>
      </c>
      <c r="G14" s="3"/>
      <c r="H14" s="39">
        <f>ROUND('tým-údaje'!$B$32/C14,0)</f>
        <v>43</v>
      </c>
      <c r="I14" s="39">
        <f>ROUND('tým-údaje'!$C$32/D14,0)</f>
        <v>22</v>
      </c>
      <c r="J14" s="39">
        <f>ROUND('tým-údaje'!$D$32/E14,0)</f>
        <v>39</v>
      </c>
      <c r="K14" s="39">
        <f>ROUND('tým-údaje'!$E$32*F14,0)</f>
        <v>35</v>
      </c>
      <c r="L14" s="16">
        <f t="shared" si="0"/>
        <v>139</v>
      </c>
    </row>
    <row r="15" spans="2:12" ht="12.75">
      <c r="B15" t="str">
        <f>'tým-údaje'!B15</f>
        <v>Drbal Daniel</v>
      </c>
      <c r="C15" s="2">
        <v>11.27</v>
      </c>
      <c r="D15" s="3">
        <v>9.8</v>
      </c>
      <c r="E15" s="3">
        <v>30.2</v>
      </c>
      <c r="F15" s="3">
        <v>3.2</v>
      </c>
      <c r="G15" s="3"/>
      <c r="H15" s="39">
        <f>ROUND('tým-údaje'!$B$32/C15,0)</f>
        <v>44</v>
      </c>
      <c r="I15" s="39">
        <f>ROUND('tým-údaje'!$C$32/D15,0)</f>
        <v>26</v>
      </c>
      <c r="J15" s="39">
        <f>ROUND('tým-údaje'!$D$32/E15,0)</f>
        <v>50</v>
      </c>
      <c r="K15" s="39">
        <f>ROUND('tým-údaje'!$E$32*F15,0)</f>
        <v>38</v>
      </c>
      <c r="L15" s="16">
        <f t="shared" si="0"/>
        <v>158</v>
      </c>
    </row>
    <row r="16" spans="2:12" ht="12.75">
      <c r="B16" t="str">
        <f>'tým-údaje'!B16</f>
        <v>Eliáš Jan</v>
      </c>
      <c r="C16" s="2">
        <v>9.79</v>
      </c>
      <c r="D16" s="3">
        <v>5.9</v>
      </c>
      <c r="E16" s="3">
        <v>26.3</v>
      </c>
      <c r="F16" s="3">
        <v>3.6</v>
      </c>
      <c r="G16" s="3"/>
      <c r="H16" s="39">
        <f>ROUND('tým-údaje'!$B$32/C16,0)</f>
        <v>51</v>
      </c>
      <c r="I16" s="39">
        <f>ROUND('tým-údaje'!$C$32/D16,0)</f>
        <v>42</v>
      </c>
      <c r="J16" s="39">
        <f>ROUND('tým-údaje'!$D$32/E16,0)</f>
        <v>57</v>
      </c>
      <c r="K16" s="39">
        <f>ROUND('tým-údaje'!$E$32*F16,0)</f>
        <v>43</v>
      </c>
      <c r="L16" s="16">
        <f t="shared" si="0"/>
        <v>193</v>
      </c>
    </row>
    <row r="17" spans="2:12" ht="12.75">
      <c r="B17" t="str">
        <f>'tým-údaje'!B17</f>
        <v>Falta Radek</v>
      </c>
      <c r="C17" s="2">
        <v>10.71</v>
      </c>
      <c r="D17" s="3">
        <v>9.5</v>
      </c>
      <c r="E17" s="3">
        <v>25.8</v>
      </c>
      <c r="F17" s="3">
        <v>3.9</v>
      </c>
      <c r="G17" s="3"/>
      <c r="H17" s="39">
        <f>ROUND('tým-údaje'!$B$32/C17,0)</f>
        <v>47</v>
      </c>
      <c r="I17" s="39">
        <f>ROUND('tým-údaje'!$C$32/D17,0)</f>
        <v>26</v>
      </c>
      <c r="J17" s="39">
        <f>ROUND('tým-údaje'!$D$32/E17,0)</f>
        <v>58</v>
      </c>
      <c r="K17" s="39">
        <f>ROUND('tým-údaje'!$E$32*F17,0)</f>
        <v>47</v>
      </c>
      <c r="L17" s="16">
        <f t="shared" si="0"/>
        <v>178</v>
      </c>
    </row>
    <row r="18" spans="2:12" ht="12.75">
      <c r="B18" t="str">
        <f>'tým-údaje'!B18</f>
        <v>Haubert Jan</v>
      </c>
      <c r="C18" s="2">
        <v>8.42</v>
      </c>
      <c r="D18" s="3">
        <v>10.5</v>
      </c>
      <c r="E18" s="3">
        <v>24.5</v>
      </c>
      <c r="F18" s="3">
        <v>3.9</v>
      </c>
      <c r="G18" s="3"/>
      <c r="H18" s="39">
        <f>ROUND('tým-údaje'!$B$32/C18,0)</f>
        <v>59</v>
      </c>
      <c r="I18" s="39">
        <f>ROUND('tým-údaje'!$C$32/D18,0)</f>
        <v>24</v>
      </c>
      <c r="J18" s="39">
        <f>ROUND('tým-údaje'!$D$32/E18,0)</f>
        <v>61</v>
      </c>
      <c r="K18" s="39">
        <f>ROUND('tým-údaje'!$E$32*F18,0)</f>
        <v>47</v>
      </c>
      <c r="L18" s="16">
        <f t="shared" si="0"/>
        <v>191</v>
      </c>
    </row>
    <row r="19" spans="2:12" ht="12.75">
      <c r="B19" t="str">
        <f>'tým-údaje'!B19</f>
        <v>Chlebníček Jiří</v>
      </c>
      <c r="C19" s="2">
        <v>11.57</v>
      </c>
      <c r="D19" s="3">
        <v>14</v>
      </c>
      <c r="E19" s="3">
        <v>25.8</v>
      </c>
      <c r="F19" s="3">
        <v>3.9</v>
      </c>
      <c r="G19" s="3"/>
      <c r="H19" s="39">
        <f>ROUND('tým-údaje'!$B$32/C19,0)</f>
        <v>43</v>
      </c>
      <c r="I19" s="39">
        <f>ROUND('tým-údaje'!$C$32/D19,0)</f>
        <v>18</v>
      </c>
      <c r="J19" s="39">
        <f>ROUND('tým-údaje'!$D$32/E19,0)</f>
        <v>58</v>
      </c>
      <c r="K19" s="39">
        <f>ROUND('tým-údaje'!$E$32*F19,0)</f>
        <v>47</v>
      </c>
      <c r="L19" s="16">
        <f t="shared" si="0"/>
        <v>166</v>
      </c>
    </row>
    <row r="20" spans="2:12" ht="12.75">
      <c r="B20" t="str">
        <f>'tým-údaje'!B20</f>
        <v>Jaroš Milan</v>
      </c>
      <c r="C20" s="2">
        <v>7.42</v>
      </c>
      <c r="D20" s="3">
        <v>11.9</v>
      </c>
      <c r="E20" s="3">
        <v>34.1</v>
      </c>
      <c r="F20" s="3">
        <v>3.9</v>
      </c>
      <c r="G20" s="3"/>
      <c r="H20" s="39">
        <f>ROUND('tým-údaje'!$B$32/C20,0)</f>
        <v>67</v>
      </c>
      <c r="I20" s="39">
        <f>ROUND('tým-údaje'!$C$32/D20,0)</f>
        <v>21</v>
      </c>
      <c r="J20" s="39">
        <f>ROUND('tým-údaje'!$D$32/E20,0)</f>
        <v>44</v>
      </c>
      <c r="K20" s="39">
        <f>ROUND('tým-údaje'!$E$32*F20,0)</f>
        <v>47</v>
      </c>
      <c r="L20" s="16">
        <f t="shared" si="0"/>
        <v>179</v>
      </c>
    </row>
    <row r="21" spans="2:12" ht="12.75">
      <c r="B21" t="str">
        <f>'tým-údaje'!B21</f>
        <v>Javůrek Pavel</v>
      </c>
      <c r="C21" s="2">
        <v>7.16</v>
      </c>
      <c r="D21" s="3">
        <v>11.4</v>
      </c>
      <c r="E21" s="3">
        <v>30.7</v>
      </c>
      <c r="F21" s="3">
        <v>3.8</v>
      </c>
      <c r="G21" s="3"/>
      <c r="H21" s="39">
        <f>ROUND('tým-údaje'!$B$32/C21,0)</f>
        <v>70</v>
      </c>
      <c r="I21" s="39">
        <f>ROUND('tým-údaje'!$C$32/D21,0)</f>
        <v>22</v>
      </c>
      <c r="J21" s="39">
        <f>ROUND('tým-údaje'!$D$32/E21,0)</f>
        <v>49</v>
      </c>
      <c r="K21" s="39">
        <f>ROUND('tým-údaje'!$E$32*F21,0)</f>
        <v>46</v>
      </c>
      <c r="L21" s="16">
        <f t="shared" si="0"/>
        <v>187</v>
      </c>
    </row>
    <row r="22" spans="2:12" ht="12.75">
      <c r="B22" t="str">
        <f>'tým-údaje'!B22</f>
        <v>Jenča Petr</v>
      </c>
      <c r="C22" s="2">
        <v>8.67</v>
      </c>
      <c r="D22" s="3">
        <v>13.7</v>
      </c>
      <c r="E22" s="3">
        <v>24.1</v>
      </c>
      <c r="F22" s="3">
        <v>2.8</v>
      </c>
      <c r="G22" s="3"/>
      <c r="H22" s="39">
        <f>ROUND('tým-údaje'!$B$32/C22,0)</f>
        <v>58</v>
      </c>
      <c r="I22" s="39">
        <f>ROUND('tým-údaje'!$C$32/D22,0)</f>
        <v>18</v>
      </c>
      <c r="J22" s="39">
        <f>ROUND('tým-údaje'!$D$32/E22,0)</f>
        <v>62</v>
      </c>
      <c r="K22" s="39">
        <f>ROUND('tým-údaje'!$E$32*F22,0)</f>
        <v>34</v>
      </c>
      <c r="L22" s="16">
        <f t="shared" si="0"/>
        <v>172</v>
      </c>
    </row>
    <row r="23" spans="2:12" ht="12.75">
      <c r="B23" t="str">
        <f>'tým-údaje'!B23</f>
        <v>Komůrka Lukáš</v>
      </c>
      <c r="C23" s="2">
        <v>11.77</v>
      </c>
      <c r="D23" s="3">
        <v>14.2</v>
      </c>
      <c r="E23" s="3">
        <v>34</v>
      </c>
      <c r="F23" s="3">
        <v>3.9</v>
      </c>
      <c r="G23" s="3"/>
      <c r="H23" s="39">
        <f>ROUND('tým-údaje'!$B$32/C23,0)</f>
        <v>42</v>
      </c>
      <c r="I23" s="39">
        <f>ROUND('tým-údaje'!$C$32/D23,0)</f>
        <v>18</v>
      </c>
      <c r="J23" s="39">
        <f>ROUND('tým-údaje'!$D$32/E23,0)</f>
        <v>44</v>
      </c>
      <c r="K23" s="39">
        <f>ROUND('tým-údaje'!$E$32*F23,0)</f>
        <v>47</v>
      </c>
      <c r="L23" s="16">
        <f t="shared" si="0"/>
        <v>151</v>
      </c>
    </row>
    <row r="24" spans="2:12" ht="12.75">
      <c r="B24" t="str">
        <f>'tým-údaje'!B24</f>
        <v>Kristýnek Jan</v>
      </c>
      <c r="C24" s="2">
        <v>7.16</v>
      </c>
      <c r="D24" s="3">
        <v>6.1</v>
      </c>
      <c r="E24" s="3">
        <v>28.2</v>
      </c>
      <c r="F24" s="3">
        <v>2.6</v>
      </c>
      <c r="G24" s="3"/>
      <c r="H24" s="39">
        <f>ROUND('tým-údaje'!$B$32/C24,0)</f>
        <v>70</v>
      </c>
      <c r="I24" s="39">
        <f>ROUND('tým-údaje'!$C$32/D24,0)</f>
        <v>41</v>
      </c>
      <c r="J24" s="39">
        <f>ROUND('tým-údaje'!$D$32/E24,0)</f>
        <v>53</v>
      </c>
      <c r="K24" s="39">
        <f>ROUND('tým-údaje'!$E$32*F24,0)</f>
        <v>31</v>
      </c>
      <c r="L24" s="16">
        <f t="shared" si="0"/>
        <v>195</v>
      </c>
    </row>
    <row r="25" spans="2:12" ht="12.75">
      <c r="B25" t="str">
        <f>'tým-údaje'!B25</f>
        <v>Lebruška Daniel</v>
      </c>
      <c r="C25" s="2">
        <v>9.8</v>
      </c>
      <c r="D25" s="3">
        <v>12.9</v>
      </c>
      <c r="E25" s="3">
        <v>28</v>
      </c>
      <c r="F25" s="3">
        <v>2.7</v>
      </c>
      <c r="G25" s="3"/>
      <c r="H25" s="39">
        <f>ROUND('tým-údaje'!$B$32/C25,0)</f>
        <v>51</v>
      </c>
      <c r="I25" s="39">
        <f>ROUND('tým-údaje'!$C$32/D25,0)</f>
        <v>19</v>
      </c>
      <c r="J25" s="39">
        <f>ROUND('tým-údaje'!$D$32/E25,0)</f>
        <v>54</v>
      </c>
      <c r="K25" s="39">
        <f>ROUND('tým-údaje'!$E$32*F25,0)</f>
        <v>32</v>
      </c>
      <c r="L25" s="16">
        <f t="shared" si="0"/>
        <v>156</v>
      </c>
    </row>
    <row r="26" spans="2:12" ht="12.75">
      <c r="B26" t="str">
        <f>'tým-údaje'!B26</f>
        <v>Lupač Jan</v>
      </c>
      <c r="C26" s="2">
        <v>8.45</v>
      </c>
      <c r="D26" s="3">
        <v>12.8</v>
      </c>
      <c r="E26" s="3">
        <v>33.4</v>
      </c>
      <c r="F26" s="3">
        <v>3.6</v>
      </c>
      <c r="G26" s="3"/>
      <c r="H26" s="39">
        <f>ROUND('tým-údaje'!$B$32/C26,0)</f>
        <v>59</v>
      </c>
      <c r="I26" s="39">
        <f>ROUND('tým-údaje'!$C$32/D26,0)</f>
        <v>20</v>
      </c>
      <c r="J26" s="39">
        <f>ROUND('tým-údaje'!$D$32/E26,0)</f>
        <v>45</v>
      </c>
      <c r="K26" s="39">
        <f>ROUND('tým-údaje'!$E$32*F26,0)</f>
        <v>43</v>
      </c>
      <c r="L26" s="16">
        <f t="shared" si="0"/>
        <v>167</v>
      </c>
    </row>
    <row r="27" spans="2:12" ht="12.75">
      <c r="B27" t="str">
        <f>'tým-údaje'!B27</f>
        <v>Novák Radek</v>
      </c>
      <c r="C27" s="2">
        <v>11.19</v>
      </c>
      <c r="D27" s="3">
        <v>5.8</v>
      </c>
      <c r="E27" s="3">
        <v>34.2</v>
      </c>
      <c r="F27" s="3">
        <v>3.2</v>
      </c>
      <c r="G27" s="3"/>
      <c r="H27" s="39">
        <f>ROUND('tým-údaje'!$B$32/C27,0)</f>
        <v>45</v>
      </c>
      <c r="I27" s="39">
        <f>ROUND('tým-údaje'!$C$32/D27,0)</f>
        <v>43</v>
      </c>
      <c r="J27" s="39">
        <f>ROUND('tým-údaje'!$D$32/E27,0)</f>
        <v>44</v>
      </c>
      <c r="K27" s="39">
        <f>ROUND('tým-údaje'!$E$32*F27,0)</f>
        <v>38</v>
      </c>
      <c r="L27" s="16">
        <f t="shared" si="0"/>
        <v>170</v>
      </c>
    </row>
    <row r="28" spans="2:12" ht="12.75">
      <c r="B28" t="str">
        <f>'tým-údaje'!B28</f>
        <v>Pavlíček Jan</v>
      </c>
      <c r="C28" s="2">
        <v>9.8</v>
      </c>
      <c r="D28" s="3">
        <v>14.3</v>
      </c>
      <c r="E28" s="3">
        <v>26.3</v>
      </c>
      <c r="F28" s="3">
        <v>3.9</v>
      </c>
      <c r="G28" s="3"/>
      <c r="H28" s="39">
        <f>ROUND('tým-údaje'!$B$32/C28,0)</f>
        <v>51</v>
      </c>
      <c r="I28" s="39">
        <f>ROUND('tým-údaje'!$C$32/D28,0)</f>
        <v>17</v>
      </c>
      <c r="J28" s="39">
        <f>ROUND('tým-údaje'!$D$32/E28,0)</f>
        <v>57</v>
      </c>
      <c r="K28" s="39">
        <f>ROUND('tým-údaje'!$E$32*F28,0)</f>
        <v>47</v>
      </c>
      <c r="L28" s="16">
        <f t="shared" si="0"/>
        <v>172</v>
      </c>
    </row>
  </sheetData>
  <mergeCells count="2">
    <mergeCell ref="C2:F2"/>
    <mergeCell ref="H2:L2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B2:L2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5.57421875" style="0" customWidth="1"/>
    <col min="7" max="7" width="3.7109375" style="0" customWidth="1"/>
  </cols>
  <sheetData>
    <row r="2" spans="2:12" ht="12.75">
      <c r="B2" s="16" t="s">
        <v>134</v>
      </c>
      <c r="C2" s="41" t="s">
        <v>130</v>
      </c>
      <c r="D2" s="41"/>
      <c r="E2" s="41"/>
      <c r="F2" s="41"/>
      <c r="G2" s="3"/>
      <c r="H2" s="42" t="s">
        <v>131</v>
      </c>
      <c r="I2" s="42"/>
      <c r="J2" s="42"/>
      <c r="K2" s="42"/>
      <c r="L2" s="42"/>
    </row>
    <row r="3" spans="3:12" ht="12.75">
      <c r="C3" s="4" t="s">
        <v>47</v>
      </c>
      <c r="D3" s="4" t="s">
        <v>48</v>
      </c>
      <c r="E3" s="4" t="s">
        <v>49</v>
      </c>
      <c r="F3" s="4" t="s">
        <v>50</v>
      </c>
      <c r="G3" s="3"/>
      <c r="H3" s="4" t="s">
        <v>47</v>
      </c>
      <c r="I3" s="4" t="s">
        <v>48</v>
      </c>
      <c r="J3" s="4" t="s">
        <v>49</v>
      </c>
      <c r="K3" s="4" t="s">
        <v>50</v>
      </c>
      <c r="L3" s="38" t="s">
        <v>132</v>
      </c>
    </row>
    <row r="4" spans="2:12" ht="12.75">
      <c r="B4" t="str">
        <f>'tým-údaje'!B4</f>
        <v>Jan Novák</v>
      </c>
      <c r="C4" s="2">
        <v>8.45</v>
      </c>
      <c r="D4" s="3">
        <v>6.1</v>
      </c>
      <c r="E4" s="3">
        <v>25.8</v>
      </c>
      <c r="F4" s="3">
        <v>3.2</v>
      </c>
      <c r="G4" s="3"/>
      <c r="H4" s="39">
        <f>ROUND('tým-údaje'!$B$32/C4,0)</f>
        <v>59</v>
      </c>
      <c r="I4" s="39">
        <f>ROUND('tým-údaje'!$C$32/D4,0)</f>
        <v>41</v>
      </c>
      <c r="J4" s="39">
        <f>ROUND('tým-údaje'!$D$32/E4,0)</f>
        <v>58</v>
      </c>
      <c r="K4" s="39">
        <f>ROUND('tým-údaje'!$E$32*F4,0)</f>
        <v>38</v>
      </c>
      <c r="L4" s="16">
        <f aca="true" t="shared" si="0" ref="L4:L28">SUM(H4:K4)</f>
        <v>196</v>
      </c>
    </row>
    <row r="5" spans="2:12" ht="12.75">
      <c r="B5" t="str">
        <f>'tým-údaje'!B5</f>
        <v>Karel Houžvička</v>
      </c>
      <c r="C5" s="2">
        <v>8.09</v>
      </c>
      <c r="D5" s="3">
        <v>13.6</v>
      </c>
      <c r="E5" s="3">
        <v>33.4</v>
      </c>
      <c r="F5" s="3">
        <v>2.7</v>
      </c>
      <c r="G5" s="3"/>
      <c r="H5" s="39">
        <f>ROUND('tým-údaje'!$B$32/C5,0)</f>
        <v>62</v>
      </c>
      <c r="I5" s="39">
        <f>ROUND('tým-údaje'!$C$32/D5,0)</f>
        <v>18</v>
      </c>
      <c r="J5" s="39">
        <f>ROUND('tým-údaje'!$D$32/E5,0)</f>
        <v>45</v>
      </c>
      <c r="K5" s="39">
        <f>ROUND('tým-údaje'!$E$32*F5,0)</f>
        <v>32</v>
      </c>
      <c r="L5" s="16">
        <f t="shared" si="0"/>
        <v>157</v>
      </c>
    </row>
    <row r="6" spans="2:12" ht="12.75">
      <c r="B6" t="str">
        <f>'tým-údaje'!B6</f>
        <v>Lada Novotná</v>
      </c>
      <c r="C6" s="2">
        <v>8.62</v>
      </c>
      <c r="D6" s="3">
        <v>11.9</v>
      </c>
      <c r="E6" s="3">
        <v>24.6</v>
      </c>
      <c r="F6" s="3">
        <v>2.9</v>
      </c>
      <c r="G6" s="3"/>
      <c r="H6" s="39">
        <f>ROUND('tým-údaje'!$B$32/C6,0)</f>
        <v>58</v>
      </c>
      <c r="I6" s="39">
        <f>ROUND('tým-údaje'!$C$32/D6,0)</f>
        <v>21</v>
      </c>
      <c r="J6" s="39">
        <f>ROUND('tým-údaje'!$D$32/E6,0)</f>
        <v>61</v>
      </c>
      <c r="K6" s="39">
        <f>ROUND('tým-údaje'!$E$32*F6,0)</f>
        <v>35</v>
      </c>
      <c r="L6" s="16">
        <f t="shared" si="0"/>
        <v>175</v>
      </c>
    </row>
    <row r="7" spans="2:12" ht="12.75">
      <c r="B7" t="str">
        <f>'tým-údaje'!B7</f>
        <v>Aleš Vaněk</v>
      </c>
      <c r="C7" s="2">
        <v>11.77</v>
      </c>
      <c r="D7" s="3">
        <v>10.6</v>
      </c>
      <c r="E7" s="3">
        <v>28.2</v>
      </c>
      <c r="F7" s="3">
        <v>3.9</v>
      </c>
      <c r="G7" s="3"/>
      <c r="H7" s="39">
        <f>ROUND('tým-údaje'!$B$32/C7,0)</f>
        <v>42</v>
      </c>
      <c r="I7" s="39">
        <f>ROUND('tým-údaje'!$C$32/D7,0)</f>
        <v>24</v>
      </c>
      <c r="J7" s="39">
        <f>ROUND('tým-údaje'!$D$32/E7,0)</f>
        <v>53</v>
      </c>
      <c r="K7" s="39">
        <f>ROUND('tým-údaje'!$E$32*F7,0)</f>
        <v>47</v>
      </c>
      <c r="L7" s="16">
        <f t="shared" si="0"/>
        <v>166</v>
      </c>
    </row>
    <row r="8" spans="2:12" ht="12.75">
      <c r="B8" t="str">
        <f>'tým-údaje'!B8</f>
        <v>Leona Čiháková</v>
      </c>
      <c r="C8" s="2">
        <v>11.99</v>
      </c>
      <c r="D8" s="3">
        <v>14.2</v>
      </c>
      <c r="E8" s="3">
        <v>34.1</v>
      </c>
      <c r="F8" s="3">
        <v>2.8</v>
      </c>
      <c r="G8" s="3"/>
      <c r="H8" s="39">
        <f>ROUND('tým-údaje'!$B$32/C8,0)</f>
        <v>42</v>
      </c>
      <c r="I8" s="39">
        <f>ROUND('tým-údaje'!$C$32/D8,0)</f>
        <v>18</v>
      </c>
      <c r="J8" s="39">
        <f>ROUND('tým-údaje'!$D$32/E8,0)</f>
        <v>44</v>
      </c>
      <c r="K8" s="39">
        <f>ROUND('tým-údaje'!$E$32*F8,0)</f>
        <v>34</v>
      </c>
      <c r="L8" s="16">
        <f t="shared" si="0"/>
        <v>138</v>
      </c>
    </row>
    <row r="9" spans="2:12" ht="12.75">
      <c r="B9" t="str">
        <f>'tým-údaje'!B9</f>
        <v>Matěj Stránský</v>
      </c>
      <c r="C9" s="2">
        <v>8.73</v>
      </c>
      <c r="D9" s="3">
        <v>11.4</v>
      </c>
      <c r="E9" s="3">
        <v>30.7</v>
      </c>
      <c r="F9" s="3">
        <v>3.2</v>
      </c>
      <c r="G9" s="3"/>
      <c r="H9" s="39">
        <f>ROUND('tým-údaje'!$B$32/C9,0)</f>
        <v>57</v>
      </c>
      <c r="I9" s="39">
        <f>ROUND('tým-údaje'!$C$32/D9,0)</f>
        <v>22</v>
      </c>
      <c r="J9" s="39">
        <f>ROUND('tým-údaje'!$D$32/E9,0)</f>
        <v>49</v>
      </c>
      <c r="K9" s="39">
        <f>ROUND('tým-údaje'!$E$32*F9,0)</f>
        <v>38</v>
      </c>
      <c r="L9" s="16">
        <f t="shared" si="0"/>
        <v>166</v>
      </c>
    </row>
    <row r="10" spans="2:12" ht="12.75">
      <c r="B10" t="str">
        <f>'tým-údaje'!B10</f>
        <v>Arnošt Lysý</v>
      </c>
      <c r="C10" s="2">
        <v>9.9</v>
      </c>
      <c r="D10" s="3">
        <v>14.1</v>
      </c>
      <c r="E10" s="3">
        <v>30.8</v>
      </c>
      <c r="F10" s="3">
        <v>3.6</v>
      </c>
      <c r="G10" s="3"/>
      <c r="H10" s="39">
        <f>ROUND('tým-údaje'!$B$32/C10,0)</f>
        <v>51</v>
      </c>
      <c r="I10" s="39">
        <f>ROUND('tým-údaje'!$C$32/D10,0)</f>
        <v>18</v>
      </c>
      <c r="J10" s="39">
        <f>ROUND('tým-údaje'!$D$32/E10,0)</f>
        <v>49</v>
      </c>
      <c r="K10" s="39">
        <f>ROUND('tým-údaje'!$E$32*F10,0)</f>
        <v>43</v>
      </c>
      <c r="L10" s="16">
        <f t="shared" si="0"/>
        <v>161</v>
      </c>
    </row>
    <row r="11" spans="2:12" ht="12.75">
      <c r="B11" t="str">
        <f>'tým-údaje'!B11</f>
        <v>Veronika Málková</v>
      </c>
      <c r="C11" s="2">
        <v>11.27</v>
      </c>
      <c r="D11" s="3">
        <v>5.8</v>
      </c>
      <c r="E11" s="3">
        <v>30.2</v>
      </c>
      <c r="F11" s="3">
        <v>3.9</v>
      </c>
      <c r="G11" s="3"/>
      <c r="H11" s="39">
        <f>ROUND('tým-údaje'!$B$32/C11,0)</f>
        <v>44</v>
      </c>
      <c r="I11" s="39">
        <f>ROUND('tým-údaje'!$C$32/D11,0)</f>
        <v>43</v>
      </c>
      <c r="J11" s="39">
        <f>ROUND('tým-údaje'!$D$32/E11,0)</f>
        <v>50</v>
      </c>
      <c r="K11" s="39">
        <f>ROUND('tým-údaje'!$E$32*F11,0)</f>
        <v>47</v>
      </c>
      <c r="L11" s="16">
        <f t="shared" si="0"/>
        <v>184</v>
      </c>
    </row>
    <row r="12" spans="2:12" ht="12.75">
      <c r="B12" t="str">
        <f>'tým-údaje'!B12</f>
        <v>Ivo Daněk</v>
      </c>
      <c r="C12" s="2">
        <v>8.42</v>
      </c>
      <c r="D12" s="3">
        <v>13.7</v>
      </c>
      <c r="E12" s="3">
        <v>36.3</v>
      </c>
      <c r="F12" s="3">
        <v>3.9</v>
      </c>
      <c r="G12" s="3"/>
      <c r="H12" s="39">
        <f>ROUND('tým-údaje'!$B$32/C12,0)</f>
        <v>59</v>
      </c>
      <c r="I12" s="39">
        <f>ROUND('tým-údaje'!$C$32/D12,0)</f>
        <v>18</v>
      </c>
      <c r="J12" s="39">
        <f>ROUND('tým-údaje'!$D$32/E12,0)</f>
        <v>41</v>
      </c>
      <c r="K12" s="39">
        <f>ROUND('tým-údaje'!$E$32*F12,0)</f>
        <v>47</v>
      </c>
      <c r="L12" s="16">
        <f t="shared" si="0"/>
        <v>165</v>
      </c>
    </row>
    <row r="13" spans="2:12" ht="12.75">
      <c r="B13" t="str">
        <f>'tým-údaje'!B13</f>
        <v>Leoš Drábek</v>
      </c>
      <c r="C13" s="2">
        <v>7.16</v>
      </c>
      <c r="D13" s="3">
        <v>13.1</v>
      </c>
      <c r="E13" s="3">
        <v>26.3</v>
      </c>
      <c r="F13" s="3">
        <v>3.8</v>
      </c>
      <c r="G13" s="3"/>
      <c r="H13" s="39">
        <f>ROUND('tým-údaje'!$B$32/C13,0)</f>
        <v>70</v>
      </c>
      <c r="I13" s="39">
        <f>ROUND('tým-údaje'!$C$32/D13,0)</f>
        <v>19</v>
      </c>
      <c r="J13" s="39">
        <f>ROUND('tým-údaje'!$D$32/E13,0)</f>
        <v>57</v>
      </c>
      <c r="K13" s="39">
        <f>ROUND('tým-údaje'!$E$32*F13,0)</f>
        <v>46</v>
      </c>
      <c r="L13" s="16">
        <f t="shared" si="0"/>
        <v>192</v>
      </c>
    </row>
    <row r="14" spans="2:12" ht="12.75">
      <c r="B14" t="str">
        <f>'tým-údaje'!B14</f>
        <v>Jana Vondrová</v>
      </c>
      <c r="C14" s="2">
        <v>11.57</v>
      </c>
      <c r="D14" s="3">
        <v>12.8</v>
      </c>
      <c r="E14" s="3">
        <v>34.2</v>
      </c>
      <c r="F14" s="3">
        <v>3.4</v>
      </c>
      <c r="G14" s="3"/>
      <c r="H14" s="39">
        <f>ROUND('tým-údaje'!$B$32/C14,0)</f>
        <v>43</v>
      </c>
      <c r="I14" s="39">
        <f>ROUND('tým-údaje'!$C$32/D14,0)</f>
        <v>20</v>
      </c>
      <c r="J14" s="39">
        <f>ROUND('tým-údaje'!$D$32/E14,0)</f>
        <v>44</v>
      </c>
      <c r="K14" s="39">
        <f>ROUND('tým-údaje'!$E$32*F14,0)</f>
        <v>41</v>
      </c>
      <c r="L14" s="16">
        <f t="shared" si="0"/>
        <v>148</v>
      </c>
    </row>
    <row r="15" spans="2:12" ht="12.75">
      <c r="B15" t="str">
        <f>'tým-údaje'!B15</f>
        <v>Drbal Daniel</v>
      </c>
      <c r="C15" s="2">
        <v>8.24</v>
      </c>
      <c r="D15" s="3">
        <v>14</v>
      </c>
      <c r="E15" s="3">
        <v>30.1</v>
      </c>
      <c r="F15" s="3">
        <v>3.9</v>
      </c>
      <c r="G15" s="3"/>
      <c r="H15" s="39">
        <f>ROUND('tým-údaje'!$B$32/C15,0)</f>
        <v>61</v>
      </c>
      <c r="I15" s="39">
        <f>ROUND('tým-údaje'!$C$32/D15,0)</f>
        <v>18</v>
      </c>
      <c r="J15" s="39">
        <f>ROUND('tým-údaje'!$D$32/E15,0)</f>
        <v>50</v>
      </c>
      <c r="K15" s="39">
        <f>ROUND('tým-údaje'!$E$32*F15,0)</f>
        <v>47</v>
      </c>
      <c r="L15" s="16">
        <f t="shared" si="0"/>
        <v>176</v>
      </c>
    </row>
    <row r="16" spans="2:12" ht="12.75">
      <c r="B16" t="str">
        <f>'tým-údaje'!B16</f>
        <v>Eliáš Jan</v>
      </c>
      <c r="C16" s="2">
        <v>9.79</v>
      </c>
      <c r="D16" s="3">
        <v>11.4</v>
      </c>
      <c r="E16" s="3">
        <v>26.3</v>
      </c>
      <c r="F16" s="3">
        <v>3.9</v>
      </c>
      <c r="G16" s="3"/>
      <c r="H16" s="39">
        <f>ROUND('tým-údaje'!$B$32/C16,0)</f>
        <v>51</v>
      </c>
      <c r="I16" s="39">
        <f>ROUND('tým-údaje'!$C$32/D16,0)</f>
        <v>22</v>
      </c>
      <c r="J16" s="39">
        <f>ROUND('tým-údaje'!$D$32/E16,0)</f>
        <v>57</v>
      </c>
      <c r="K16" s="39">
        <f>ROUND('tým-údaje'!$E$32*F16,0)</f>
        <v>47</v>
      </c>
      <c r="L16" s="16">
        <f t="shared" si="0"/>
        <v>177</v>
      </c>
    </row>
    <row r="17" spans="2:12" ht="12.75">
      <c r="B17" t="str">
        <f>'tým-údaje'!B17</f>
        <v>Falta Radek</v>
      </c>
      <c r="C17" s="2">
        <v>10.71</v>
      </c>
      <c r="D17" s="3">
        <v>14</v>
      </c>
      <c r="E17" s="3">
        <v>38.4</v>
      </c>
      <c r="F17" s="3">
        <v>3.2</v>
      </c>
      <c r="G17" s="3"/>
      <c r="H17" s="39">
        <f>ROUND('tým-údaje'!$B$32/C17,0)</f>
        <v>47</v>
      </c>
      <c r="I17" s="39">
        <f>ROUND('tým-údaje'!$C$32/D17,0)</f>
        <v>18</v>
      </c>
      <c r="J17" s="39">
        <f>ROUND('tým-údaje'!$D$32/E17,0)</f>
        <v>39</v>
      </c>
      <c r="K17" s="39">
        <f>ROUND('tým-údaje'!$E$32*F17,0)</f>
        <v>38</v>
      </c>
      <c r="L17" s="16">
        <f t="shared" si="0"/>
        <v>142</v>
      </c>
    </row>
    <row r="18" spans="2:12" ht="12.75">
      <c r="B18" t="str">
        <f>'tým-údaje'!B18</f>
        <v>Haubert Jan</v>
      </c>
      <c r="C18" s="2">
        <v>7.76</v>
      </c>
      <c r="D18" s="3">
        <v>12.5</v>
      </c>
      <c r="E18" s="3">
        <v>26.3</v>
      </c>
      <c r="F18" s="3">
        <v>3.6</v>
      </c>
      <c r="G18" s="3"/>
      <c r="H18" s="39">
        <f>ROUND('tým-údaje'!$B$32/C18,0)</f>
        <v>64</v>
      </c>
      <c r="I18" s="39">
        <f>ROUND('tým-údaje'!$C$32/D18,0)</f>
        <v>20</v>
      </c>
      <c r="J18" s="39">
        <f>ROUND('tým-údaje'!$D$32/E18,0)</f>
        <v>57</v>
      </c>
      <c r="K18" s="39">
        <f>ROUND('tým-údaje'!$E$32*F18,0)</f>
        <v>43</v>
      </c>
      <c r="L18" s="16">
        <f t="shared" si="0"/>
        <v>184</v>
      </c>
    </row>
    <row r="19" spans="2:12" ht="12.75">
      <c r="B19" t="str">
        <f>'tým-údaje'!B19</f>
        <v>Chlebníček Jiří</v>
      </c>
      <c r="C19" s="2">
        <v>7.42</v>
      </c>
      <c r="D19" s="3">
        <v>10.2</v>
      </c>
      <c r="E19" s="3">
        <v>25.8</v>
      </c>
      <c r="F19" s="3">
        <v>2.6</v>
      </c>
      <c r="G19" s="3"/>
      <c r="H19" s="39">
        <f>ROUND('tým-údaje'!$B$32/C19,0)</f>
        <v>67</v>
      </c>
      <c r="I19" s="39">
        <f>ROUND('tým-údaje'!$C$32/D19,0)</f>
        <v>25</v>
      </c>
      <c r="J19" s="39">
        <f>ROUND('tým-údaje'!$D$32/E19,0)</f>
        <v>58</v>
      </c>
      <c r="K19" s="39">
        <f>ROUND('tým-údaje'!$E$32*F19,0)</f>
        <v>31</v>
      </c>
      <c r="L19" s="16">
        <f t="shared" si="0"/>
        <v>181</v>
      </c>
    </row>
    <row r="20" spans="2:12" ht="12.75">
      <c r="B20" t="str">
        <f>'tým-údaje'!B20</f>
        <v>Jaroš Milan</v>
      </c>
      <c r="C20" s="2">
        <v>10.58</v>
      </c>
      <c r="D20" s="3">
        <v>12.9</v>
      </c>
      <c r="E20" s="3">
        <v>24.5</v>
      </c>
      <c r="F20" s="3">
        <v>3.4</v>
      </c>
      <c r="G20" s="3"/>
      <c r="H20" s="39">
        <f>ROUND('tým-údaje'!$B$32/C20,0)</f>
        <v>47</v>
      </c>
      <c r="I20" s="39">
        <f>ROUND('tým-údaje'!$C$32/D20,0)</f>
        <v>19</v>
      </c>
      <c r="J20" s="39">
        <f>ROUND('tým-údaje'!$D$32/E20,0)</f>
        <v>61</v>
      </c>
      <c r="K20" s="39">
        <f>ROUND('tým-údaje'!$E$32*F20,0)</f>
        <v>41</v>
      </c>
      <c r="L20" s="16">
        <f t="shared" si="0"/>
        <v>168</v>
      </c>
    </row>
    <row r="21" spans="2:12" ht="12.75">
      <c r="B21" t="str">
        <f>'tým-údaje'!B21</f>
        <v>Javůrek Pavel</v>
      </c>
      <c r="C21" s="2">
        <v>8</v>
      </c>
      <c r="D21" s="3">
        <v>10.5</v>
      </c>
      <c r="E21" s="3">
        <v>24.1</v>
      </c>
      <c r="F21" s="3">
        <v>3.9</v>
      </c>
      <c r="G21" s="3"/>
      <c r="H21" s="39">
        <f>ROUND('tým-údaje'!$B$32/C21,0)</f>
        <v>63</v>
      </c>
      <c r="I21" s="39">
        <f>ROUND('tým-údaje'!$C$32/D21,0)</f>
        <v>24</v>
      </c>
      <c r="J21" s="39">
        <f>ROUND('tým-údaje'!$D$32/E21,0)</f>
        <v>62</v>
      </c>
      <c r="K21" s="39">
        <f>ROUND('tým-údaje'!$E$32*F21,0)</f>
        <v>47</v>
      </c>
      <c r="L21" s="16">
        <f t="shared" si="0"/>
        <v>196</v>
      </c>
    </row>
    <row r="22" spans="2:12" ht="12.75">
      <c r="B22" t="str">
        <f>'tým-údaje'!B22</f>
        <v>Jenča Petr</v>
      </c>
      <c r="C22" s="2">
        <v>7.42</v>
      </c>
      <c r="D22" s="3">
        <v>14.3</v>
      </c>
      <c r="E22" s="3">
        <v>30.4</v>
      </c>
      <c r="F22" s="3">
        <v>3.9</v>
      </c>
      <c r="G22" s="3"/>
      <c r="H22" s="39">
        <f>ROUND('tým-údaje'!$B$32/C22,0)</f>
        <v>67</v>
      </c>
      <c r="I22" s="39">
        <f>ROUND('tým-údaje'!$C$32/D22,0)</f>
        <v>17</v>
      </c>
      <c r="J22" s="39">
        <f>ROUND('tým-údaje'!$D$32/E22,0)</f>
        <v>49</v>
      </c>
      <c r="K22" s="39">
        <f>ROUND('tým-údaje'!$E$32*F22,0)</f>
        <v>47</v>
      </c>
      <c r="L22" s="16">
        <f t="shared" si="0"/>
        <v>180</v>
      </c>
    </row>
    <row r="23" spans="2:12" ht="12.75">
      <c r="B23" t="str">
        <f>'tým-údaje'!B23</f>
        <v>Komůrka Lukáš</v>
      </c>
      <c r="C23" s="2">
        <v>8.67</v>
      </c>
      <c r="D23" s="3">
        <v>9.5</v>
      </c>
      <c r="E23" s="3">
        <v>28.2</v>
      </c>
      <c r="F23" s="3">
        <v>3.6</v>
      </c>
      <c r="G23" s="3"/>
      <c r="H23" s="39">
        <f>ROUND('tým-údaje'!$B$32/C23,0)</f>
        <v>58</v>
      </c>
      <c r="I23" s="39">
        <f>ROUND('tým-údaje'!$C$32/D23,0)</f>
        <v>26</v>
      </c>
      <c r="J23" s="39">
        <f>ROUND('tým-údaje'!$D$32/E23,0)</f>
        <v>53</v>
      </c>
      <c r="K23" s="39">
        <f>ROUND('tým-údaje'!$E$32*F23,0)</f>
        <v>43</v>
      </c>
      <c r="L23" s="16">
        <f t="shared" si="0"/>
        <v>180</v>
      </c>
    </row>
    <row r="24" spans="2:12" ht="12.75">
      <c r="B24" t="str">
        <f>'tým-údaje'!B24</f>
        <v>Kristýnek Jan</v>
      </c>
      <c r="C24" s="2">
        <v>7.16</v>
      </c>
      <c r="D24" s="3">
        <v>10.2</v>
      </c>
      <c r="E24" s="3">
        <v>25</v>
      </c>
      <c r="F24" s="3">
        <v>3</v>
      </c>
      <c r="G24" s="3"/>
      <c r="H24" s="39">
        <f>ROUND('tým-údaje'!$B$32/C24,0)</f>
        <v>70</v>
      </c>
      <c r="I24" s="39">
        <f>ROUND('tým-údaje'!$C$32/D24,0)</f>
        <v>25</v>
      </c>
      <c r="J24" s="39">
        <f>ROUND('tým-údaje'!$D$32/E24,0)</f>
        <v>60</v>
      </c>
      <c r="K24" s="39">
        <f>ROUND('tým-údaje'!$E$32*F24,0)</f>
        <v>36</v>
      </c>
      <c r="L24" s="16">
        <f t="shared" si="0"/>
        <v>191</v>
      </c>
    </row>
    <row r="25" spans="2:12" ht="12.75">
      <c r="B25" t="str">
        <f>'tým-údaje'!B25</f>
        <v>Lebruška Daniel</v>
      </c>
      <c r="C25" s="2">
        <v>11.72</v>
      </c>
      <c r="D25" s="3">
        <v>7.7</v>
      </c>
      <c r="E25" s="3">
        <v>29.1</v>
      </c>
      <c r="F25" s="3">
        <v>3.9</v>
      </c>
      <c r="G25" s="3"/>
      <c r="H25" s="39">
        <f>ROUND('tým-údaje'!$B$32/C25,0)</f>
        <v>43</v>
      </c>
      <c r="I25" s="39">
        <f>ROUND('tým-údaje'!$C$32/D25,0)</f>
        <v>32</v>
      </c>
      <c r="J25" s="39">
        <f>ROUND('tým-údaje'!$D$32/E25,0)</f>
        <v>52</v>
      </c>
      <c r="K25" s="39">
        <f>ROUND('tým-údaje'!$E$32*F25,0)</f>
        <v>47</v>
      </c>
      <c r="L25" s="16">
        <f t="shared" si="0"/>
        <v>174</v>
      </c>
    </row>
    <row r="26" spans="2:12" ht="12.75">
      <c r="B26" t="str">
        <f>'tým-údaje'!B26</f>
        <v>Lupač Jan</v>
      </c>
      <c r="C26" s="2">
        <v>11.19</v>
      </c>
      <c r="D26" s="3">
        <v>5.9</v>
      </c>
      <c r="E26" s="3">
        <v>28</v>
      </c>
      <c r="F26" s="3">
        <v>3.8</v>
      </c>
      <c r="G26" s="3"/>
      <c r="H26" s="39">
        <f>ROUND('tým-údaje'!$B$32/C26,0)</f>
        <v>45</v>
      </c>
      <c r="I26" s="39">
        <f>ROUND('tým-údaje'!$C$32/D26,0)</f>
        <v>42</v>
      </c>
      <c r="J26" s="39">
        <f>ROUND('tým-údaje'!$D$32/E26,0)</f>
        <v>54</v>
      </c>
      <c r="K26" s="39">
        <f>ROUND('tým-údaje'!$E$32*F26,0)</f>
        <v>46</v>
      </c>
      <c r="L26" s="16">
        <f t="shared" si="0"/>
        <v>187</v>
      </c>
    </row>
    <row r="27" spans="2:12" ht="12.75">
      <c r="B27" t="str">
        <f>'tým-údaje'!B27</f>
        <v>Novák Radek</v>
      </c>
      <c r="C27" s="2">
        <v>9.8</v>
      </c>
      <c r="D27" s="3">
        <v>5.9</v>
      </c>
      <c r="E27" s="3">
        <v>34</v>
      </c>
      <c r="F27" s="3">
        <v>3.6</v>
      </c>
      <c r="G27" s="3"/>
      <c r="H27" s="39">
        <f>ROUND('tým-údaje'!$B$32/C27,0)</f>
        <v>51</v>
      </c>
      <c r="I27" s="39">
        <f>ROUND('tým-údaje'!$C$32/D27,0)</f>
        <v>42</v>
      </c>
      <c r="J27" s="39">
        <f>ROUND('tým-údaje'!$D$32/E27,0)</f>
        <v>44</v>
      </c>
      <c r="K27" s="39">
        <f>ROUND('tým-údaje'!$E$32*F27,0)</f>
        <v>43</v>
      </c>
      <c r="L27" s="16">
        <f t="shared" si="0"/>
        <v>180</v>
      </c>
    </row>
    <row r="28" spans="2:12" ht="12.75">
      <c r="B28" t="str">
        <f>'tým-údaje'!B28</f>
        <v>Pavlíček Jan</v>
      </c>
      <c r="C28" s="2">
        <v>9.8</v>
      </c>
      <c r="D28" s="3">
        <v>9.8</v>
      </c>
      <c r="E28" s="3">
        <v>30.6</v>
      </c>
      <c r="F28" s="3">
        <v>2.7</v>
      </c>
      <c r="G28" s="3"/>
      <c r="H28" s="39">
        <f>ROUND('tým-údaje'!$B$32/C28,0)</f>
        <v>51</v>
      </c>
      <c r="I28" s="39">
        <f>ROUND('tým-údaje'!$C$32/D28,0)</f>
        <v>26</v>
      </c>
      <c r="J28" s="39">
        <f>ROUND('tým-údaje'!$D$32/E28,0)</f>
        <v>49</v>
      </c>
      <c r="K28" s="39">
        <f>ROUND('tým-údaje'!$E$32*F28,0)</f>
        <v>32</v>
      </c>
      <c r="L28" s="16">
        <f t="shared" si="0"/>
        <v>158</v>
      </c>
    </row>
  </sheetData>
  <mergeCells count="2">
    <mergeCell ref="C2:F2"/>
    <mergeCell ref="H2:L2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B2:I2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5.57421875" style="0" customWidth="1"/>
    <col min="7" max="7" width="3.7109375" style="0" customWidth="1"/>
  </cols>
  <sheetData>
    <row r="2" spans="2:8" ht="12.75">
      <c r="B2" s="16" t="s">
        <v>132</v>
      </c>
      <c r="C2" s="43" t="s">
        <v>135</v>
      </c>
      <c r="D2" s="43"/>
      <c r="E2" s="43"/>
      <c r="F2" s="43"/>
      <c r="G2" s="3"/>
      <c r="H2" s="37" t="s">
        <v>131</v>
      </c>
    </row>
    <row r="3" spans="3:9" ht="12.75">
      <c r="C3" s="4" t="s">
        <v>47</v>
      </c>
      <c r="D3" s="4" t="s">
        <v>48</v>
      </c>
      <c r="E3" s="4" t="s">
        <v>49</v>
      </c>
      <c r="F3" s="4" t="s">
        <v>50</v>
      </c>
      <c r="G3" s="3"/>
      <c r="H3" s="38" t="s">
        <v>132</v>
      </c>
      <c r="I3" s="40" t="s">
        <v>54</v>
      </c>
    </row>
    <row r="4" spans="2:9" ht="12.75">
      <c r="B4" t="str">
        <f>'tým-údaje'!B4</f>
        <v>Jan Novák</v>
      </c>
      <c r="C4" s="2">
        <f>MIN('1-záv-Praha'!C4,'2-záv-Brno'!C4,'3-záv-Aš'!C4)</f>
        <v>7.76</v>
      </c>
      <c r="D4" s="2">
        <f>MIN('1-záv-Praha'!D4,'2-záv-Brno'!D4,'3-záv-Aš'!D4)</f>
        <v>6.1</v>
      </c>
      <c r="E4" s="2">
        <f>MIN('1-záv-Praha'!E4,'2-záv-Brno'!E4,'3-záv-Aš'!E4)</f>
        <v>25.8</v>
      </c>
      <c r="F4" s="2">
        <f>MAX('1-záv-Praha'!F4,'2-záv-Brno'!F4,'3-záv-Aš'!F4)</f>
        <v>3.6</v>
      </c>
      <c r="G4" s="3"/>
      <c r="H4" s="16">
        <f>'1-záv-Praha'!L4+'2-záv-Brno'!L4+'3-záv-Aš'!L4</f>
        <v>532</v>
      </c>
      <c r="I4" s="1">
        <f>RANK(H4,$H$4:$H$28)</f>
        <v>9</v>
      </c>
    </row>
    <row r="5" spans="2:9" ht="12.75">
      <c r="B5" t="str">
        <f>'tým-údaje'!B5</f>
        <v>Karel Houžvička</v>
      </c>
      <c r="C5" s="2">
        <f>MIN('1-záv-Praha'!C5,'2-záv-Brno'!C5,'3-záv-Aš'!C5)</f>
        <v>8.09</v>
      </c>
      <c r="D5" s="2">
        <f>MIN('1-záv-Praha'!D5,'2-záv-Brno'!D5,'3-záv-Aš'!D5)</f>
        <v>12.5</v>
      </c>
      <c r="E5" s="2">
        <f>MIN('1-záv-Praha'!E5,'2-záv-Brno'!E5,'3-záv-Aš'!E5)</f>
        <v>24.1</v>
      </c>
      <c r="F5" s="2">
        <f>MAX('1-záv-Praha'!F5,'2-záv-Brno'!F5,'3-záv-Aš'!F5)</f>
        <v>3.9</v>
      </c>
      <c r="G5" s="3"/>
      <c r="H5" s="16">
        <f>'1-záv-Praha'!L5+'2-záv-Brno'!L5+'3-záv-Aš'!L5</f>
        <v>501</v>
      </c>
      <c r="I5" s="1">
        <f aca="true" t="shared" si="0" ref="I5:I28">RANK(H5,$H$4:$H$28)</f>
        <v>18</v>
      </c>
    </row>
    <row r="6" spans="2:9" ht="12.75">
      <c r="B6" t="str">
        <f>'tým-údaje'!B6</f>
        <v>Lada Novotná</v>
      </c>
      <c r="C6" s="2">
        <f>MIN('1-záv-Praha'!C6,'2-záv-Brno'!C6,'3-záv-Aš'!C6)</f>
        <v>8</v>
      </c>
      <c r="D6" s="2">
        <f>MIN('1-záv-Praha'!D6,'2-záv-Brno'!D6,'3-záv-Aš'!D6)</f>
        <v>7.7</v>
      </c>
      <c r="E6" s="2">
        <f>MIN('1-záv-Praha'!E6,'2-záv-Brno'!E6,'3-záv-Aš'!E6)</f>
        <v>24.5</v>
      </c>
      <c r="F6" s="2">
        <f>MAX('1-záv-Praha'!F6,'2-záv-Brno'!F6,'3-záv-Aš'!F6)</f>
        <v>3.9</v>
      </c>
      <c r="G6" s="3"/>
      <c r="H6" s="16">
        <f>'1-záv-Praha'!L6+'2-záv-Brno'!L6+'3-záv-Aš'!L6</f>
        <v>541</v>
      </c>
      <c r="I6" s="1">
        <f t="shared" si="0"/>
        <v>5</v>
      </c>
    </row>
    <row r="7" spans="2:9" ht="12.75">
      <c r="B7" t="str">
        <f>'tým-údaje'!B7</f>
        <v>Aleš Vaněk</v>
      </c>
      <c r="C7" s="2">
        <f>MIN('1-záv-Praha'!C7,'2-záv-Brno'!C7,'3-záv-Aš'!C7)</f>
        <v>8.24</v>
      </c>
      <c r="D7" s="2">
        <f>MIN('1-záv-Praha'!D7,'2-záv-Brno'!D7,'3-záv-Aš'!D7)</f>
        <v>10.6</v>
      </c>
      <c r="E7" s="2">
        <f>MIN('1-záv-Praha'!E7,'2-záv-Brno'!E7,'3-záv-Aš'!E7)</f>
        <v>28.2</v>
      </c>
      <c r="F7" s="2">
        <f>MAX('1-záv-Praha'!F7,'2-záv-Brno'!F7,'3-záv-Aš'!F7)</f>
        <v>3.9</v>
      </c>
      <c r="G7" s="3"/>
      <c r="H7" s="16">
        <f>'1-záv-Praha'!L7+'2-záv-Brno'!L7+'3-záv-Aš'!L7</f>
        <v>508</v>
      </c>
      <c r="I7" s="1">
        <f t="shared" si="0"/>
        <v>17</v>
      </c>
    </row>
    <row r="8" spans="2:9" ht="12.75">
      <c r="B8" t="str">
        <f>'tým-údaje'!B8</f>
        <v>Leona Čiháková</v>
      </c>
      <c r="C8" s="2">
        <f>MIN('1-záv-Praha'!C8,'2-záv-Brno'!C8,'3-záv-Aš'!C8)</f>
        <v>10.58</v>
      </c>
      <c r="D8" s="2">
        <f>MIN('1-záv-Praha'!D8,'2-záv-Brno'!D8,'3-záv-Aš'!D8)</f>
        <v>9.8</v>
      </c>
      <c r="E8" s="2">
        <f>MIN('1-záv-Praha'!E8,'2-záv-Brno'!E8,'3-záv-Aš'!E8)</f>
        <v>29.1</v>
      </c>
      <c r="F8" s="2">
        <f>MAX('1-záv-Praha'!F8,'2-záv-Brno'!F8,'3-záv-Aš'!F8)</f>
        <v>3.4</v>
      </c>
      <c r="G8" s="3"/>
      <c r="H8" s="16">
        <f>'1-záv-Praha'!L8+'2-záv-Brno'!L8+'3-záv-Aš'!L8</f>
        <v>456</v>
      </c>
      <c r="I8" s="1">
        <f t="shared" si="0"/>
        <v>25</v>
      </c>
    </row>
    <row r="9" spans="2:9" ht="12.75">
      <c r="B9" t="str">
        <f>'tým-údaje'!B9</f>
        <v>Matěj Stránský</v>
      </c>
      <c r="C9" s="2">
        <f>MIN('1-záv-Praha'!C9,'2-záv-Brno'!C9,'3-záv-Aš'!C9)</f>
        <v>8.67</v>
      </c>
      <c r="D9" s="2">
        <f>MIN('1-záv-Praha'!D9,'2-záv-Brno'!D9,'3-záv-Aš'!D9)</f>
        <v>10.2</v>
      </c>
      <c r="E9" s="2">
        <f>MIN('1-záv-Praha'!E9,'2-záv-Brno'!E9,'3-záv-Aš'!E9)</f>
        <v>24.6</v>
      </c>
      <c r="F9" s="2">
        <f>MAX('1-záv-Praha'!F9,'2-záv-Brno'!F9,'3-záv-Aš'!F9)</f>
        <v>3.2</v>
      </c>
      <c r="G9" s="3"/>
      <c r="H9" s="16">
        <f>'1-záv-Praha'!L9+'2-záv-Brno'!L9+'3-záv-Aš'!L9</f>
        <v>513</v>
      </c>
      <c r="I9" s="1">
        <f t="shared" si="0"/>
        <v>16</v>
      </c>
    </row>
    <row r="10" spans="2:9" ht="12.75">
      <c r="B10" t="str">
        <f>'tým-údaje'!B10</f>
        <v>Arnošt Lysý</v>
      </c>
      <c r="C10" s="2">
        <f>MIN('1-záv-Praha'!C10,'2-záv-Brno'!C10,'3-záv-Aš'!C10)</f>
        <v>8.09</v>
      </c>
      <c r="D10" s="2">
        <f>MIN('1-záv-Praha'!D10,'2-záv-Brno'!D10,'3-záv-Aš'!D10)</f>
        <v>14.1</v>
      </c>
      <c r="E10" s="2">
        <f>MIN('1-záv-Praha'!E10,'2-záv-Brno'!E10,'3-záv-Aš'!E10)</f>
        <v>30.1</v>
      </c>
      <c r="F10" s="2">
        <f>MAX('1-záv-Praha'!F10,'2-záv-Brno'!F10,'3-záv-Aš'!F10)</f>
        <v>3.9</v>
      </c>
      <c r="G10" s="3"/>
      <c r="H10" s="16">
        <f>'1-záv-Praha'!L10+'2-záv-Brno'!L10+'3-záv-Aš'!L10</f>
        <v>491</v>
      </c>
      <c r="I10" s="1">
        <f t="shared" si="0"/>
        <v>20</v>
      </c>
    </row>
    <row r="11" spans="2:9" ht="12.75">
      <c r="B11" t="str">
        <f>'tým-údaje'!B11</f>
        <v>Veronika Málková</v>
      </c>
      <c r="C11" s="2">
        <f>MIN('1-záv-Praha'!C11,'2-záv-Brno'!C11,'3-záv-Aš'!C11)</f>
        <v>8.45</v>
      </c>
      <c r="D11" s="2">
        <f>MIN('1-záv-Praha'!D11,'2-záv-Brno'!D11,'3-záv-Aš'!D11)</f>
        <v>5.8</v>
      </c>
      <c r="E11" s="2">
        <f>MIN('1-záv-Praha'!E11,'2-záv-Brno'!E11,'3-záv-Aš'!E11)</f>
        <v>26.3</v>
      </c>
      <c r="F11" s="2">
        <f>MAX('1-záv-Praha'!F11,'2-záv-Brno'!F11,'3-záv-Aš'!F11)</f>
        <v>3.9</v>
      </c>
      <c r="G11" s="3"/>
      <c r="H11" s="16">
        <f>'1-záv-Praha'!L11+'2-záv-Brno'!L11+'3-záv-Aš'!L11</f>
        <v>547</v>
      </c>
      <c r="I11" s="1">
        <f t="shared" si="0"/>
        <v>4</v>
      </c>
    </row>
    <row r="12" spans="2:9" ht="12.75">
      <c r="B12" t="str">
        <f>'tým-údaje'!B12</f>
        <v>Ivo Daněk</v>
      </c>
      <c r="C12" s="2">
        <f>MIN('1-záv-Praha'!C12,'2-záv-Brno'!C12,'3-záv-Aš'!C12)</f>
        <v>7.42</v>
      </c>
      <c r="D12" s="2">
        <f>MIN('1-záv-Praha'!D12,'2-záv-Brno'!D12,'3-záv-Aš'!D12)</f>
        <v>10.2</v>
      </c>
      <c r="E12" s="2">
        <f>MIN('1-záv-Praha'!E12,'2-záv-Brno'!E12,'3-záv-Aš'!E12)</f>
        <v>26.3</v>
      </c>
      <c r="F12" s="2">
        <f>MAX('1-záv-Praha'!F12,'2-záv-Brno'!F12,'3-záv-Aš'!F12)</f>
        <v>3.9</v>
      </c>
      <c r="G12" s="3"/>
      <c r="H12" s="16">
        <f>'1-záv-Praha'!L12+'2-záv-Brno'!L12+'3-záv-Aš'!L12</f>
        <v>515</v>
      </c>
      <c r="I12" s="1">
        <f t="shared" si="0"/>
        <v>14</v>
      </c>
    </row>
    <row r="13" spans="2:9" ht="12.75">
      <c r="B13" t="str">
        <f>'tým-údaje'!B13</f>
        <v>Leoš Drábek</v>
      </c>
      <c r="C13" s="2">
        <f>MIN('1-záv-Praha'!C13,'2-záv-Brno'!C13,'3-záv-Aš'!C13)</f>
        <v>7.16</v>
      </c>
      <c r="D13" s="2">
        <f>MIN('1-záv-Praha'!D13,'2-záv-Brno'!D13,'3-záv-Aš'!D13)</f>
        <v>5.9</v>
      </c>
      <c r="E13" s="2">
        <f>MIN('1-záv-Praha'!E13,'2-záv-Brno'!E13,'3-záv-Aš'!E13)</f>
        <v>25.8</v>
      </c>
      <c r="F13" s="2">
        <f>MAX('1-záv-Praha'!F13,'2-záv-Brno'!F13,'3-záv-Aš'!F13)</f>
        <v>3.9</v>
      </c>
      <c r="G13" s="3"/>
      <c r="H13" s="16">
        <f>'1-záv-Praha'!L13+'2-záv-Brno'!L13+'3-záv-Aš'!L13</f>
        <v>593</v>
      </c>
      <c r="I13" s="1">
        <f t="shared" si="0"/>
        <v>1</v>
      </c>
    </row>
    <row r="14" spans="2:9" ht="12.75">
      <c r="B14" t="str">
        <f>'tým-údaje'!B14</f>
        <v>Jana Vondrová</v>
      </c>
      <c r="C14" s="2">
        <f>MIN('1-záv-Praha'!C14,'2-záv-Brno'!C14,'3-záv-Aš'!C14)</f>
        <v>7.42</v>
      </c>
      <c r="D14" s="2">
        <f>MIN('1-záv-Praha'!D14,'2-záv-Brno'!D14,'3-záv-Aš'!D14)</f>
        <v>5.8</v>
      </c>
      <c r="E14" s="2">
        <f>MIN('1-záv-Praha'!E14,'2-záv-Brno'!E14,'3-záv-Aš'!E14)</f>
        <v>30.7</v>
      </c>
      <c r="F14" s="2">
        <f>MAX('1-záv-Praha'!F14,'2-záv-Brno'!F14,'3-záv-Aš'!F14)</f>
        <v>3.4</v>
      </c>
      <c r="G14" s="3"/>
      <c r="H14" s="16">
        <f>'1-záv-Praha'!L14+'2-záv-Brno'!L14+'3-záv-Aš'!L14</f>
        <v>487</v>
      </c>
      <c r="I14" s="1">
        <f t="shared" si="0"/>
        <v>22</v>
      </c>
    </row>
    <row r="15" spans="2:9" ht="12.75">
      <c r="B15" t="str">
        <f>'tým-údaje'!B15</f>
        <v>Drbal Daniel</v>
      </c>
      <c r="C15" s="2">
        <f>MIN('1-záv-Praha'!C15,'2-záv-Brno'!C15,'3-záv-Aš'!C15)</f>
        <v>8.24</v>
      </c>
      <c r="D15" s="2">
        <f>MIN('1-záv-Praha'!D15,'2-záv-Brno'!D15,'3-záv-Aš'!D15)</f>
        <v>9.8</v>
      </c>
      <c r="E15" s="2">
        <f>MIN('1-záv-Praha'!E15,'2-záv-Brno'!E15,'3-záv-Aš'!E15)</f>
        <v>30.1</v>
      </c>
      <c r="F15" s="2">
        <f>MAX('1-záv-Praha'!F15,'2-záv-Brno'!F15,'3-záv-Aš'!F15)</f>
        <v>3.9</v>
      </c>
      <c r="G15" s="3"/>
      <c r="H15" s="16">
        <f>'1-záv-Praha'!L15+'2-záv-Brno'!L15+'3-záv-Aš'!L15</f>
        <v>498</v>
      </c>
      <c r="I15" s="1">
        <f t="shared" si="0"/>
        <v>19</v>
      </c>
    </row>
    <row r="16" spans="2:9" ht="12.75">
      <c r="B16" t="str">
        <f>'tým-údaje'!B16</f>
        <v>Eliáš Jan</v>
      </c>
      <c r="C16" s="2">
        <f>MIN('1-záv-Praha'!C16,'2-záv-Brno'!C16,'3-záv-Aš'!C16)</f>
        <v>9.79</v>
      </c>
      <c r="D16" s="2">
        <f>MIN('1-záv-Praha'!D16,'2-záv-Brno'!D16,'3-záv-Aš'!D16)</f>
        <v>5.9</v>
      </c>
      <c r="E16" s="2">
        <f>MIN('1-záv-Praha'!E16,'2-záv-Brno'!E16,'3-záv-Aš'!E16)</f>
        <v>26.3</v>
      </c>
      <c r="F16" s="2">
        <f>MAX('1-záv-Praha'!F16,'2-záv-Brno'!F16,'3-záv-Aš'!F16)</f>
        <v>3.9</v>
      </c>
      <c r="G16" s="3"/>
      <c r="H16" s="16">
        <f>'1-záv-Praha'!L16+'2-záv-Brno'!L16+'3-záv-Aš'!L16</f>
        <v>522</v>
      </c>
      <c r="I16" s="1">
        <f t="shared" si="0"/>
        <v>11</v>
      </c>
    </row>
    <row r="17" spans="2:9" ht="12.75">
      <c r="B17" t="str">
        <f>'tým-údaje'!B17</f>
        <v>Falta Radek</v>
      </c>
      <c r="C17" s="2">
        <f>MIN('1-záv-Praha'!C17,'2-záv-Brno'!C17,'3-záv-Aš'!C17)</f>
        <v>8.62</v>
      </c>
      <c r="D17" s="2">
        <f>MIN('1-záv-Praha'!D17,'2-záv-Brno'!D17,'3-záv-Aš'!D17)</f>
        <v>9.5</v>
      </c>
      <c r="E17" s="2">
        <f>MIN('1-záv-Praha'!E17,'2-záv-Brno'!E17,'3-záv-Aš'!E17)</f>
        <v>25.8</v>
      </c>
      <c r="F17" s="2">
        <f>MAX('1-záv-Praha'!F17,'2-záv-Brno'!F17,'3-záv-Aš'!F17)</f>
        <v>3.9</v>
      </c>
      <c r="G17" s="3"/>
      <c r="H17" s="16">
        <f>'1-záv-Praha'!L17+'2-záv-Brno'!L17+'3-záv-Aš'!L17</f>
        <v>484</v>
      </c>
      <c r="I17" s="1">
        <f t="shared" si="0"/>
        <v>23</v>
      </c>
    </row>
    <row r="18" spans="2:9" ht="12.75">
      <c r="B18" t="str">
        <f>'tým-údaje'!B18</f>
        <v>Haubert Jan</v>
      </c>
      <c r="C18" s="2">
        <f>MIN('1-záv-Praha'!C18,'2-záv-Brno'!C18,'3-záv-Aš'!C18)</f>
        <v>7.76</v>
      </c>
      <c r="D18" s="2">
        <f>MIN('1-záv-Praha'!D18,'2-záv-Brno'!D18,'3-záv-Aš'!D18)</f>
        <v>10.5</v>
      </c>
      <c r="E18" s="2">
        <f>MIN('1-záv-Praha'!E18,'2-záv-Brno'!E18,'3-záv-Aš'!E18)</f>
        <v>24.5</v>
      </c>
      <c r="F18" s="2">
        <f>MAX('1-záv-Praha'!F18,'2-záv-Brno'!F18,'3-záv-Aš'!F18)</f>
        <v>3.9</v>
      </c>
      <c r="G18" s="3"/>
      <c r="H18" s="16">
        <f>'1-záv-Praha'!L18+'2-záv-Brno'!L18+'3-záv-Aš'!L18</f>
        <v>534</v>
      </c>
      <c r="I18" s="1">
        <f t="shared" si="0"/>
        <v>8</v>
      </c>
    </row>
    <row r="19" spans="2:9" ht="12.75">
      <c r="B19" t="str">
        <f>'tým-údaje'!B19</f>
        <v>Chlebníček Jiří</v>
      </c>
      <c r="C19" s="2">
        <f>MIN('1-záv-Praha'!C19,'2-záv-Brno'!C19,'3-záv-Aš'!C19)</f>
        <v>7.42</v>
      </c>
      <c r="D19" s="2">
        <f>MIN('1-záv-Praha'!D19,'2-záv-Brno'!D19,'3-záv-Aš'!D19)</f>
        <v>10.2</v>
      </c>
      <c r="E19" s="2">
        <f>MIN('1-záv-Praha'!E19,'2-záv-Brno'!E19,'3-záv-Aš'!E19)</f>
        <v>25.8</v>
      </c>
      <c r="F19" s="2">
        <f>MAX('1-záv-Praha'!F19,'2-záv-Brno'!F19,'3-záv-Aš'!F19)</f>
        <v>3.9</v>
      </c>
      <c r="G19" s="3"/>
      <c r="H19" s="16">
        <f>'1-záv-Praha'!L19+'2-záv-Brno'!L19+'3-záv-Aš'!L19</f>
        <v>515</v>
      </c>
      <c r="I19" s="1">
        <f t="shared" si="0"/>
        <v>14</v>
      </c>
    </row>
    <row r="20" spans="2:9" ht="12.75">
      <c r="B20" t="str">
        <f>'tým-údaje'!B20</f>
        <v>Jaroš Milan</v>
      </c>
      <c r="C20" s="2">
        <f>MIN('1-záv-Praha'!C20,'2-záv-Brno'!C20,'3-záv-Aš'!C20)</f>
        <v>7.42</v>
      </c>
      <c r="D20" s="2">
        <f>MIN('1-záv-Praha'!D20,'2-záv-Brno'!D20,'3-záv-Aš'!D20)</f>
        <v>11.9</v>
      </c>
      <c r="E20" s="2">
        <f>MIN('1-záv-Praha'!E20,'2-záv-Brno'!E20,'3-záv-Aš'!E20)</f>
        <v>24.5</v>
      </c>
      <c r="F20" s="2">
        <f>MAX('1-záv-Praha'!F20,'2-záv-Brno'!F20,'3-záv-Aš'!F20)</f>
        <v>3.9</v>
      </c>
      <c r="G20" s="3"/>
      <c r="H20" s="16">
        <f>'1-záv-Praha'!L20+'2-záv-Brno'!L20+'3-záv-Aš'!L20</f>
        <v>517</v>
      </c>
      <c r="I20" s="1">
        <f t="shared" si="0"/>
        <v>13</v>
      </c>
    </row>
    <row r="21" spans="2:9" ht="12.75">
      <c r="B21" t="str">
        <f>'tým-údaje'!B21</f>
        <v>Javůrek Pavel</v>
      </c>
      <c r="C21" s="2">
        <f>MIN('1-záv-Praha'!C21,'2-záv-Brno'!C21,'3-záv-Aš'!C21)</f>
        <v>7.16</v>
      </c>
      <c r="D21" s="2">
        <f>MIN('1-záv-Praha'!D21,'2-záv-Brno'!D21,'3-záv-Aš'!D21)</f>
        <v>6.1</v>
      </c>
      <c r="E21" s="2">
        <f>MIN('1-záv-Praha'!E21,'2-záv-Brno'!E21,'3-záv-Aš'!E21)</f>
        <v>24.1</v>
      </c>
      <c r="F21" s="2">
        <f>MAX('1-záv-Praha'!F21,'2-záv-Brno'!F21,'3-záv-Aš'!F21)</f>
        <v>3.9</v>
      </c>
      <c r="G21" s="3"/>
      <c r="H21" s="16">
        <f>'1-záv-Praha'!L21+'2-záv-Brno'!L21+'3-záv-Aš'!L21</f>
        <v>551</v>
      </c>
      <c r="I21" s="1">
        <f t="shared" si="0"/>
        <v>3</v>
      </c>
    </row>
    <row r="22" spans="2:9" ht="12.75">
      <c r="B22" t="str">
        <f>'tým-údaje'!B22</f>
        <v>Jenča Petr</v>
      </c>
      <c r="C22" s="2">
        <f>MIN('1-záv-Praha'!C22,'2-záv-Brno'!C22,'3-záv-Aš'!C22)</f>
        <v>7.42</v>
      </c>
      <c r="D22" s="2">
        <f>MIN('1-záv-Praha'!D22,'2-záv-Brno'!D22,'3-záv-Aš'!D22)</f>
        <v>9.5</v>
      </c>
      <c r="E22" s="2">
        <f>MIN('1-záv-Praha'!E22,'2-záv-Brno'!E22,'3-záv-Aš'!E22)</f>
        <v>24.1</v>
      </c>
      <c r="F22" s="2">
        <f>MAX('1-záv-Praha'!F22,'2-záv-Brno'!F22,'3-záv-Aš'!F22)</f>
        <v>3.9</v>
      </c>
      <c r="G22" s="3"/>
      <c r="H22" s="16">
        <f>'1-záv-Praha'!L22+'2-záv-Brno'!L22+'3-záv-Aš'!L22</f>
        <v>522</v>
      </c>
      <c r="I22" s="1">
        <f t="shared" si="0"/>
        <v>11</v>
      </c>
    </row>
    <row r="23" spans="2:9" ht="12.75">
      <c r="B23" t="str">
        <f>'tým-údaje'!B23</f>
        <v>Komůrka Lukáš</v>
      </c>
      <c r="C23" s="2">
        <f>MIN('1-záv-Praha'!C23,'2-záv-Brno'!C23,'3-záv-Aš'!C23)</f>
        <v>8.67</v>
      </c>
      <c r="D23" s="2">
        <f>MIN('1-záv-Praha'!D23,'2-záv-Brno'!D23,'3-záv-Aš'!D23)</f>
        <v>9.5</v>
      </c>
      <c r="E23" s="2">
        <f>MIN('1-záv-Praha'!E23,'2-záv-Brno'!E23,'3-záv-Aš'!E23)</f>
        <v>28.2</v>
      </c>
      <c r="F23" s="2">
        <f>MAX('1-záv-Praha'!F23,'2-záv-Brno'!F23,'3-záv-Aš'!F23)</f>
        <v>3.9</v>
      </c>
      <c r="G23" s="3"/>
      <c r="H23" s="16">
        <f>'1-záv-Praha'!L23+'2-záv-Brno'!L23+'3-záv-Aš'!L23</f>
        <v>473</v>
      </c>
      <c r="I23" s="1">
        <f t="shared" si="0"/>
        <v>24</v>
      </c>
    </row>
    <row r="24" spans="2:9" ht="12.75">
      <c r="B24" t="str">
        <f>'tým-údaje'!B24</f>
        <v>Kristýnek Jan</v>
      </c>
      <c r="C24" s="2">
        <f>MIN('1-záv-Praha'!C24,'2-záv-Brno'!C24,'3-záv-Aš'!C24)</f>
        <v>7.16</v>
      </c>
      <c r="D24" s="2">
        <f>MIN('1-záv-Praha'!D24,'2-záv-Brno'!D24,'3-záv-Aš'!D24)</f>
        <v>6.1</v>
      </c>
      <c r="E24" s="2">
        <f>MIN('1-záv-Praha'!E24,'2-záv-Brno'!E24,'3-záv-Aš'!E24)</f>
        <v>25</v>
      </c>
      <c r="F24" s="2">
        <f>MAX('1-záv-Praha'!F24,'2-záv-Brno'!F24,'3-záv-Aš'!F24)</f>
        <v>3.9</v>
      </c>
      <c r="G24" s="3"/>
      <c r="H24" s="16">
        <f>'1-záv-Praha'!L24+'2-záv-Brno'!L24+'3-záv-Aš'!L24</f>
        <v>567</v>
      </c>
      <c r="I24" s="1">
        <f t="shared" si="0"/>
        <v>2</v>
      </c>
    </row>
    <row r="25" spans="2:9" ht="12.75">
      <c r="B25" t="str">
        <f>'tým-údaje'!B25</f>
        <v>Lebruška Daniel</v>
      </c>
      <c r="C25" s="2">
        <f>MIN('1-záv-Praha'!C25,'2-záv-Brno'!C25,'3-záv-Aš'!C25)</f>
        <v>9.8</v>
      </c>
      <c r="D25" s="2">
        <f>MIN('1-záv-Praha'!D25,'2-záv-Brno'!D25,'3-záv-Aš'!D25)</f>
        <v>7.7</v>
      </c>
      <c r="E25" s="2">
        <f>MIN('1-záv-Praha'!E25,'2-záv-Brno'!E25,'3-záv-Aš'!E25)</f>
        <v>28</v>
      </c>
      <c r="F25" s="2">
        <f>MAX('1-záv-Praha'!F25,'2-záv-Brno'!F25,'3-záv-Aš'!F25)</f>
        <v>3.9</v>
      </c>
      <c r="G25" s="3"/>
      <c r="H25" s="16">
        <f>'1-záv-Praha'!L25+'2-záv-Brno'!L25+'3-záv-Aš'!L25</f>
        <v>491</v>
      </c>
      <c r="I25" s="1">
        <f t="shared" si="0"/>
        <v>20</v>
      </c>
    </row>
    <row r="26" spans="2:9" ht="12.75">
      <c r="B26" t="str">
        <f>'tým-údaje'!B26</f>
        <v>Lupač Jan</v>
      </c>
      <c r="C26" s="2">
        <f>MIN('1-záv-Praha'!C26,'2-záv-Brno'!C26,'3-záv-Aš'!C26)</f>
        <v>8.45</v>
      </c>
      <c r="D26" s="2">
        <f>MIN('1-záv-Praha'!D26,'2-záv-Brno'!D26,'3-záv-Aš'!D26)</f>
        <v>5.9</v>
      </c>
      <c r="E26" s="2">
        <f>MIN('1-záv-Praha'!E26,'2-záv-Brno'!E26,'3-záv-Aš'!E26)</f>
        <v>26.3</v>
      </c>
      <c r="F26" s="2">
        <f>MAX('1-záv-Praha'!F26,'2-záv-Brno'!F26,'3-záv-Aš'!F26)</f>
        <v>3.8</v>
      </c>
      <c r="G26" s="3"/>
      <c r="H26" s="16">
        <f>'1-záv-Praha'!L26+'2-záv-Brno'!L26+'3-záv-Aš'!L26</f>
        <v>530</v>
      </c>
      <c r="I26" s="1">
        <f t="shared" si="0"/>
        <v>10</v>
      </c>
    </row>
    <row r="27" spans="2:9" ht="12.75">
      <c r="B27" t="str">
        <f>'tým-údaje'!B27</f>
        <v>Novák Radek</v>
      </c>
      <c r="C27" s="2">
        <f>MIN('1-záv-Praha'!C27,'2-záv-Brno'!C27,'3-záv-Aš'!C27)</f>
        <v>7.16</v>
      </c>
      <c r="D27" s="2">
        <f>MIN('1-záv-Praha'!D27,'2-záv-Brno'!D27,'3-záv-Aš'!D27)</f>
        <v>5.8</v>
      </c>
      <c r="E27" s="2">
        <f>MIN('1-záv-Praha'!E27,'2-záv-Brno'!E27,'3-záv-Aš'!E27)</f>
        <v>28.2</v>
      </c>
      <c r="F27" s="2">
        <f>MAX('1-záv-Praha'!F27,'2-záv-Brno'!F27,'3-záv-Aš'!F27)</f>
        <v>3.9</v>
      </c>
      <c r="G27" s="3"/>
      <c r="H27" s="16">
        <f>'1-záv-Praha'!L27+'2-záv-Brno'!L27+'3-záv-Aš'!L27</f>
        <v>538</v>
      </c>
      <c r="I27" s="1">
        <f t="shared" si="0"/>
        <v>7</v>
      </c>
    </row>
    <row r="28" spans="2:9" ht="12.75">
      <c r="B28" t="str">
        <f>'tým-údaje'!B28</f>
        <v>Pavlíček Jan</v>
      </c>
      <c r="C28" s="2">
        <f>MIN('1-záv-Praha'!C28,'2-záv-Brno'!C28,'3-záv-Aš'!C28)</f>
        <v>7.42</v>
      </c>
      <c r="D28" s="2">
        <f>MIN('1-záv-Praha'!D28,'2-záv-Brno'!D28,'3-záv-Aš'!D28)</f>
        <v>5.9</v>
      </c>
      <c r="E28" s="2">
        <f>MIN('1-záv-Praha'!E28,'2-záv-Brno'!E28,'3-záv-Aš'!E28)</f>
        <v>25.8</v>
      </c>
      <c r="F28" s="2">
        <f>MAX('1-záv-Praha'!F28,'2-záv-Brno'!F28,'3-záv-Aš'!F28)</f>
        <v>3.9</v>
      </c>
      <c r="G28" s="3"/>
      <c r="H28" s="16">
        <f>'1-záv-Praha'!L28+'2-záv-Brno'!L28+'3-záv-Aš'!L28</f>
        <v>540</v>
      </c>
      <c r="I28" s="1">
        <f t="shared" si="0"/>
        <v>6</v>
      </c>
    </row>
  </sheetData>
  <mergeCells count="1">
    <mergeCell ref="C2:F2"/>
  </mergeCells>
  <conditionalFormatting sqref="I4:I28">
    <cfRule type="cellIs" priority="1" dxfId="0" operator="between" stopIfTrue="1">
      <formula>1</formula>
      <formula>3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Jiří Hrodek</dc:creator>
  <cp:keywords/>
  <dc:description/>
  <cp:lastModifiedBy>Mgr. Jiří Hrodek</cp:lastModifiedBy>
  <dcterms:created xsi:type="dcterms:W3CDTF">2005-05-20T20:00:07Z</dcterms:created>
  <dcterms:modified xsi:type="dcterms:W3CDTF">2005-11-09T20:22:58Z</dcterms:modified>
  <cp:category/>
  <cp:version/>
  <cp:contentType/>
  <cp:contentStatus/>
</cp:coreProperties>
</file>